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vni.lv\FldrRedir\Kots\Desktop\2022.12.22_Ilgtspēja\"/>
    </mc:Choice>
  </mc:AlternateContent>
  <xr:revisionPtr revIDLastSave="0" documentId="13_ncr:1_{5024FB32-1CB2-4C36-8EEB-74DFAD77A141}" xr6:coauthVersionLast="47" xr6:coauthVersionMax="47" xr10:uidLastSave="{00000000-0000-0000-0000-000000000000}"/>
  <bookViews>
    <workbookView xWindow="-120" yWindow="-120" windowWidth="29040" windowHeight="15840" tabRatio="769" xr2:uid="{DC6C0E15-2C94-40D0-86C7-2CA975C4AFA9}"/>
  </bookViews>
  <sheets>
    <sheet name="Saraksts" sheetId="2" r:id="rId1"/>
    <sheet name="5.1. R02" sheetId="10" r:id="rId2"/>
    <sheet name="5.3.R01" sheetId="11" r:id="rId3"/>
    <sheet name="5.4.R01" sheetId="12" r:id="rId4"/>
    <sheet name="5.5.R01" sheetId="13" r:id="rId5"/>
    <sheet name="5.5.R02" sheetId="5" r:id="rId6"/>
    <sheet name="5.6.1.R01" sheetId="29" r:id="rId7"/>
    <sheet name="5.6.2.R02" sheetId="15" r:id="rId8"/>
    <sheet name="5.6.4.R04" sheetId="4" r:id="rId9"/>
    <sheet name="6.1.R01" sheetId="3" r:id="rId10"/>
    <sheet name="6.1.R03" sheetId="1" r:id="rId11"/>
    <sheet name="6.3R01" sheetId="25" r:id="rId12"/>
    <sheet name="6.4.1.R01" sheetId="24" r:id="rId13"/>
    <sheet name="6.4.2.R01" sheetId="7" r:id="rId14"/>
    <sheet name="7.1.R01" sheetId="9" r:id="rId15"/>
    <sheet name="7.4R02" sheetId="8" r:id="rId16"/>
    <sheet name="8.1R01" sheetId="26" r:id="rId17"/>
    <sheet name="8.1R02" sheetId="16" r:id="rId18"/>
    <sheet name="8.2R01" sheetId="18" r:id="rId19"/>
  </sheets>
  <definedNames>
    <definedName name="_Toc116399497" localSheetId="0">Saraksts!#REF!</definedName>
    <definedName name="_Toc116399499" localSheetId="0">Saraksts!#REF!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2" l="1"/>
  <c r="M25" i="26"/>
  <c r="H25" i="26"/>
  <c r="M24" i="26"/>
  <c r="H24" i="26"/>
  <c r="M23" i="26"/>
  <c r="H23" i="26"/>
  <c r="M22" i="26"/>
  <c r="H22" i="26"/>
  <c r="M21" i="26"/>
  <c r="H21" i="26"/>
  <c r="M20" i="26"/>
  <c r="H20" i="26"/>
  <c r="M19" i="26"/>
  <c r="H19" i="26"/>
  <c r="M18" i="26"/>
  <c r="H18" i="26"/>
  <c r="M17" i="26"/>
  <c r="H17" i="26"/>
  <c r="M16" i="26"/>
  <c r="H16" i="26"/>
  <c r="M15" i="26"/>
  <c r="H15" i="26"/>
  <c r="M14" i="26"/>
  <c r="H14" i="26"/>
  <c r="M13" i="26"/>
  <c r="H13" i="26"/>
  <c r="M12" i="26"/>
  <c r="H12" i="26"/>
  <c r="M11" i="26"/>
  <c r="H11" i="26"/>
  <c r="M10" i="26"/>
  <c r="H10" i="26"/>
  <c r="M9" i="26"/>
  <c r="H9" i="26"/>
  <c r="M8" i="26"/>
  <c r="H8" i="26"/>
  <c r="M7" i="26"/>
  <c r="H7" i="26"/>
  <c r="N7" i="26" s="1"/>
  <c r="M6" i="26"/>
  <c r="H6" i="26"/>
  <c r="M5" i="26"/>
  <c r="H5" i="26"/>
  <c r="M4" i="26"/>
  <c r="H4" i="26"/>
  <c r="F9" i="11"/>
  <c r="D19" i="5"/>
  <c r="C39" i="5"/>
  <c r="C19" i="5"/>
  <c r="O13" i="1"/>
  <c r="M13" i="1"/>
  <c r="O14" i="1"/>
  <c r="P14" i="1"/>
  <c r="O15" i="1"/>
  <c r="P15" i="1"/>
  <c r="O16" i="1"/>
  <c r="P16" i="1"/>
  <c r="O17" i="1"/>
  <c r="P17" i="1"/>
  <c r="O18" i="1"/>
  <c r="P18" i="1"/>
  <c r="O19" i="1"/>
  <c r="P19" i="1"/>
  <c r="O20" i="1"/>
  <c r="P20" i="1"/>
  <c r="O21" i="1"/>
  <c r="P21" i="1"/>
  <c r="O22" i="1"/>
  <c r="P22" i="1"/>
  <c r="O23" i="1"/>
  <c r="P23" i="1"/>
  <c r="O24" i="1"/>
  <c r="P24" i="1"/>
  <c r="P11" i="1"/>
  <c r="O11" i="1"/>
  <c r="M31" i="3"/>
  <c r="M9" i="3"/>
  <c r="L12" i="24"/>
  <c r="L11" i="24"/>
  <c r="L12" i="7"/>
  <c r="L11" i="7"/>
  <c r="H17" i="16"/>
  <c r="M17" i="16"/>
  <c r="M47" i="16"/>
  <c r="H47" i="16"/>
  <c r="N47" i="16" s="1"/>
  <c r="M46" i="16"/>
  <c r="H46" i="16"/>
  <c r="N46" i="16" s="1"/>
  <c r="M45" i="16"/>
  <c r="H45" i="16"/>
  <c r="N45" i="16" s="1"/>
  <c r="M29" i="16"/>
  <c r="H29" i="16"/>
  <c r="N29" i="16" s="1"/>
  <c r="M28" i="16"/>
  <c r="H28" i="16"/>
  <c r="N28" i="16" s="1"/>
  <c r="M27" i="16"/>
  <c r="H27" i="16"/>
  <c r="N27" i="16" s="1"/>
  <c r="M26" i="16"/>
  <c r="H26" i="16"/>
  <c r="M25" i="16"/>
  <c r="H25" i="16"/>
  <c r="M24" i="16"/>
  <c r="H24" i="16"/>
  <c r="N24" i="16" s="1"/>
  <c r="M23" i="16"/>
  <c r="H23" i="16"/>
  <c r="M22" i="16"/>
  <c r="H22" i="16"/>
  <c r="N22" i="16" s="1"/>
  <c r="M21" i="16"/>
  <c r="H21" i="16"/>
  <c r="N21" i="16" s="1"/>
  <c r="M20" i="16"/>
  <c r="H20" i="16"/>
  <c r="N20" i="16" s="1"/>
  <c r="M19" i="16"/>
  <c r="H19" i="16"/>
  <c r="M18" i="16"/>
  <c r="H18" i="16"/>
  <c r="M50" i="16"/>
  <c r="H50" i="16"/>
  <c r="N50" i="16" s="1"/>
  <c r="M49" i="16"/>
  <c r="H49" i="16"/>
  <c r="M48" i="16"/>
  <c r="H48" i="16"/>
  <c r="N48" i="16" s="1"/>
  <c r="M44" i="16"/>
  <c r="H44" i="16"/>
  <c r="M43" i="16"/>
  <c r="H43" i="16"/>
  <c r="N43" i="16" s="1"/>
  <c r="M42" i="16"/>
  <c r="H42" i="16"/>
  <c r="N20" i="26" l="1"/>
  <c r="N17" i="26"/>
  <c r="N6" i="26"/>
  <c r="N10" i="26"/>
  <c r="N14" i="26"/>
  <c r="N23" i="26"/>
  <c r="N25" i="26"/>
  <c r="N18" i="26"/>
  <c r="N24" i="26"/>
  <c r="N4" i="26"/>
  <c r="N9" i="26"/>
  <c r="N15" i="26"/>
  <c r="N11" i="26"/>
  <c r="N16" i="26"/>
  <c r="N8" i="26"/>
  <c r="N13" i="26"/>
  <c r="N5" i="26"/>
  <c r="N12" i="26"/>
  <c r="N19" i="26"/>
  <c r="N21" i="26"/>
  <c r="N22" i="26"/>
  <c r="N23" i="16"/>
  <c r="P13" i="1"/>
  <c r="L33" i="24"/>
  <c r="L35" i="24" s="1"/>
  <c r="N17" i="16"/>
  <c r="N25" i="16"/>
  <c r="N18" i="16"/>
  <c r="N42" i="16"/>
  <c r="N49" i="16"/>
  <c r="N19" i="16"/>
  <c r="N26" i="16"/>
  <c r="N44" i="16"/>
  <c r="G5" i="2"/>
  <c r="G6" i="2"/>
  <c r="G8" i="2"/>
  <c r="G9" i="2"/>
  <c r="G12" i="2"/>
  <c r="G13" i="2"/>
  <c r="G14" i="2"/>
  <c r="G15" i="2"/>
  <c r="G16" i="2"/>
  <c r="G17" i="2"/>
  <c r="G18" i="2"/>
  <c r="G20" i="2"/>
  <c r="G21" i="2"/>
  <c r="G23" i="2"/>
  <c r="E26" i="18" l="1"/>
  <c r="F26" i="18"/>
  <c r="G26" i="18"/>
  <c r="B15" i="18"/>
  <c r="G28" i="18" l="1"/>
  <c r="C9" i="18" s="1"/>
  <c r="E28" i="18"/>
  <c r="C10" i="18" s="1"/>
  <c r="D26" i="18"/>
  <c r="D28" i="18" s="1"/>
  <c r="C8" i="18" s="1"/>
  <c r="C26" i="18"/>
  <c r="C28" i="18" s="1"/>
  <c r="C7" i="18" s="1"/>
  <c r="F28" i="18"/>
  <c r="C11" i="18" s="1"/>
  <c r="M52" i="16" l="1"/>
  <c r="H52" i="16"/>
  <c r="M51" i="16"/>
  <c r="H51" i="16"/>
  <c r="N51" i="16" s="1"/>
  <c r="M41" i="16"/>
  <c r="H41" i="16"/>
  <c r="M40" i="16"/>
  <c r="H40" i="16"/>
  <c r="M39" i="16"/>
  <c r="H39" i="16"/>
  <c r="N39" i="16" s="1"/>
  <c r="M38" i="16"/>
  <c r="H38" i="16"/>
  <c r="M37" i="16"/>
  <c r="H37" i="16"/>
  <c r="N37" i="16" s="1"/>
  <c r="M36" i="16"/>
  <c r="H36" i="16"/>
  <c r="M35" i="16"/>
  <c r="H35" i="16"/>
  <c r="M34" i="16"/>
  <c r="H34" i="16"/>
  <c r="M33" i="16"/>
  <c r="H33" i="16"/>
  <c r="N33" i="16" s="1"/>
  <c r="M32" i="16"/>
  <c r="H32" i="16"/>
  <c r="M31" i="16"/>
  <c r="H31" i="16"/>
  <c r="M30" i="16"/>
  <c r="H30" i="16"/>
  <c r="M16" i="16"/>
  <c r="H16" i="16"/>
  <c r="M15" i="16"/>
  <c r="H15" i="16"/>
  <c r="M14" i="16"/>
  <c r="H14" i="16"/>
  <c r="M13" i="16"/>
  <c r="H13" i="16"/>
  <c r="M12" i="16"/>
  <c r="H12" i="16"/>
  <c r="N12" i="16" s="1"/>
  <c r="M11" i="16"/>
  <c r="H11" i="16"/>
  <c r="M10" i="16"/>
  <c r="H10" i="16"/>
  <c r="M9" i="16"/>
  <c r="H9" i="16"/>
  <c r="N9" i="16" s="1"/>
  <c r="M8" i="16"/>
  <c r="H8" i="16"/>
  <c r="M7" i="16"/>
  <c r="H7" i="16"/>
  <c r="M6" i="16"/>
  <c r="H6" i="16"/>
  <c r="M5" i="16"/>
  <c r="H5" i="16"/>
  <c r="M4" i="16"/>
  <c r="H4" i="16"/>
  <c r="N4" i="16" s="1"/>
  <c r="N13" i="16" l="1"/>
  <c r="N5" i="16"/>
  <c r="N38" i="16"/>
  <c r="N8" i="16"/>
  <c r="N16" i="16"/>
  <c r="N34" i="16"/>
  <c r="N6" i="16"/>
  <c r="N14" i="16"/>
  <c r="N31" i="16"/>
  <c r="N7" i="16"/>
  <c r="N40" i="16"/>
  <c r="N10" i="16"/>
  <c r="N30" i="16"/>
  <c r="N41" i="16"/>
  <c r="N11" i="16"/>
  <c r="N15" i="16"/>
  <c r="N35" i="16"/>
  <c r="N32" i="16"/>
  <c r="N36" i="16"/>
  <c r="N52" i="16"/>
  <c r="M12" i="1"/>
  <c r="O12" i="1" s="1"/>
  <c r="M32" i="1"/>
  <c r="O33" i="1" l="1"/>
  <c r="P12" i="1"/>
  <c r="P33" i="1" s="1"/>
  <c r="C19" i="13"/>
  <c r="H12" i="12"/>
  <c r="E12" i="12"/>
  <c r="D8" i="12"/>
  <c r="D7" i="12"/>
  <c r="D6" i="12"/>
  <c r="D5" i="12"/>
  <c r="E9" i="11"/>
  <c r="D5" i="11"/>
  <c r="D6" i="11"/>
  <c r="D7" i="11"/>
  <c r="D8" i="11"/>
  <c r="G40" i="9"/>
  <c r="H40" i="9"/>
  <c r="I40" i="9"/>
  <c r="J40" i="9"/>
  <c r="K40" i="9"/>
  <c r="L40" i="9"/>
  <c r="M40" i="9"/>
  <c r="N40" i="9"/>
  <c r="F40" i="9"/>
  <c r="E27" i="9"/>
  <c r="G26" i="9"/>
  <c r="F21" i="9"/>
  <c r="G21" i="9" s="1"/>
  <c r="F25" i="9"/>
  <c r="G25" i="9" s="1"/>
  <c r="F24" i="9"/>
  <c r="G24" i="9" s="1"/>
  <c r="F27" i="9"/>
  <c r="F20" i="9"/>
  <c r="G20" i="9" s="1"/>
  <c r="F23" i="9"/>
  <c r="G23" i="9" s="1"/>
  <c r="F19" i="9"/>
  <c r="G19" i="9" s="1"/>
  <c r="F22" i="9"/>
  <c r="G22" i="9" s="1"/>
  <c r="F18" i="9"/>
  <c r="G18" i="9" s="1"/>
  <c r="D13" i="9"/>
  <c r="G27" i="9" l="1"/>
  <c r="G28" i="9" s="1"/>
  <c r="E43" i="9"/>
  <c r="H43" i="9"/>
  <c r="L43" i="9"/>
  <c r="M43" i="9"/>
  <c r="F43" i="9"/>
  <c r="N43" i="9"/>
  <c r="G43" i="9"/>
  <c r="O43" i="9"/>
  <c r="D43" i="9"/>
  <c r="P43" i="9" s="1"/>
  <c r="I43" i="9"/>
  <c r="K43" i="9"/>
  <c r="J43" i="9"/>
  <c r="P40" i="9"/>
  <c r="E32" i="9" l="1"/>
  <c r="E49" i="9" s="1"/>
  <c r="F32" i="9"/>
  <c r="F49" i="9" s="1"/>
  <c r="G32" i="9"/>
  <c r="G49" i="9" s="1"/>
  <c r="I32" i="9"/>
  <c r="I49" i="9" s="1"/>
  <c r="N32" i="9"/>
  <c r="N49" i="9" s="1"/>
  <c r="O32" i="9"/>
  <c r="O49" i="9" s="1"/>
  <c r="M32" i="9"/>
  <c r="M49" i="9" s="1"/>
  <c r="H32" i="9"/>
  <c r="H49" i="9" s="1"/>
  <c r="J32" i="9"/>
  <c r="J49" i="9" s="1"/>
  <c r="D32" i="9"/>
  <c r="L32" i="9"/>
  <c r="L49" i="9" s="1"/>
  <c r="K32" i="9"/>
  <c r="K49" i="9" s="1"/>
  <c r="P32" i="9" l="1"/>
  <c r="D49" i="9"/>
  <c r="P49" i="9" s="1"/>
  <c r="L33" i="7" l="1"/>
  <c r="L35" i="7" s="1"/>
  <c r="M33" i="3"/>
  <c r="M11" i="1"/>
  <c r="M33" i="1" l="1"/>
  <c r="M35" i="1" s="1"/>
</calcChain>
</file>

<file path=xl/sharedStrings.xml><?xml version="1.0" encoding="utf-8"?>
<sst xmlns="http://schemas.openxmlformats.org/spreadsheetml/2006/main" count="973" uniqueCount="640">
  <si>
    <t>NR</t>
  </si>
  <si>
    <t>PRASĪBAS</t>
  </si>
  <si>
    <t>Prasībai izvirzītais līmenis</t>
  </si>
  <si>
    <t>Veidnes nosaukums (aprēķinu/ simulācijas )</t>
  </si>
  <si>
    <t>Lapas Nr.</t>
  </si>
  <si>
    <t>2.1.</t>
  </si>
  <si>
    <t>Iekštelpu termiskais klimats</t>
  </si>
  <si>
    <t xml:space="preserve">R02 </t>
  </si>
  <si>
    <t>Telpu pārkaršanas riski</t>
  </si>
  <si>
    <t>2.3.</t>
  </si>
  <si>
    <t xml:space="preserve">	Iekštelpu gaisa kvalitāte</t>
  </si>
  <si>
    <t>R01</t>
  </si>
  <si>
    <t>Gaisa kvalitātes aprēķins telpām
 (CO2 līmenis)</t>
  </si>
  <si>
    <t>2.3</t>
  </si>
  <si>
    <t>2.4.</t>
  </si>
  <si>
    <t xml:space="preserve">	Iekštelpu akustika</t>
  </si>
  <si>
    <t>R01., R02., R03</t>
  </si>
  <si>
    <t>Konstrukciju skaņas caurlaidības mērījumi</t>
  </si>
  <si>
    <t>2.4</t>
  </si>
  <si>
    <t xml:space="preserve">	Vizuālais komforts</t>
  </si>
  <si>
    <t>Māksīgā apgaismojuma simulācijas/ aprēķins</t>
  </si>
  <si>
    <t>2.5</t>
  </si>
  <si>
    <t>R02</t>
  </si>
  <si>
    <t>Iekštelpu dienas gaismas mērījumi</t>
  </si>
  <si>
    <t>Iekštelpu dienas gaismas aprēķini</t>
  </si>
  <si>
    <t xml:space="preserve">Ergonomika </t>
  </si>
  <si>
    <t>Ārodslimību uzskaite</t>
  </si>
  <si>
    <t xml:space="preserve">Ēkas un Telpu dizains </t>
  </si>
  <si>
    <t>R04</t>
  </si>
  <si>
    <t>Vides pieejamibas risinājumu apkopojums</t>
  </si>
  <si>
    <t>Konstrukcijas un materiāli</t>
  </si>
  <si>
    <t>Atkārtoti izmantojamo materiālu uzskaite.
Sertificēta kokmateriāla aprēķins.</t>
  </si>
  <si>
    <t>R03</t>
  </si>
  <si>
    <t>Atkārtoti izmantoto materiālu uzskaite.</t>
  </si>
  <si>
    <t>Apkārtējās vides ietekme</t>
  </si>
  <si>
    <t>Riska analīzes vides ietekmei uz Ēku</t>
  </si>
  <si>
    <t xml:space="preserve">Apkārtējās vides piesārņojums  </t>
  </si>
  <si>
    <t>Kaitīgo materiālu uzskaite</t>
  </si>
  <si>
    <t>Piesārņojums būvniecības laikā</t>
  </si>
  <si>
    <t>Demontējamo elementu  aprites cikls</t>
  </si>
  <si>
    <t>Ūdens patēriņa un notekūdeņu mazināšana</t>
  </si>
  <si>
    <t>R01  R02</t>
  </si>
  <si>
    <t>ūdens patēriņa aprēķins</t>
  </si>
  <si>
    <t>Enerģijas ieguve no atjaunojamajiem resursiem</t>
  </si>
  <si>
    <t>Enerģijas ieguves aprēķins</t>
  </si>
  <si>
    <t>5.1</t>
  </si>
  <si>
    <t>Ēkas dzīves cikla izmaksu aprēķins (LCC).</t>
  </si>
  <si>
    <t xml:space="preserve">Ēkas dzīves cikla aprēķins
 ietekmei uz vidi (LCA) </t>
  </si>
  <si>
    <t>Iekštelpu pārkaršanas risku novērtējums</t>
  </si>
  <si>
    <t>Zonas vai telpas</t>
  </si>
  <si>
    <t>Logu Platība m2</t>
  </si>
  <si>
    <t>Vai ir pārkaršana</t>
  </si>
  <si>
    <t>Telpu izmēri m2</t>
  </si>
  <si>
    <t>Ieteikums Kadu risinājumu pielietot, lai novērstu pārkaršanu</t>
  </si>
  <si>
    <t>Telpa 101</t>
  </si>
  <si>
    <t>Telpa 102</t>
  </si>
  <si>
    <t>Jā</t>
  </si>
  <si>
    <t>Telpa 103</t>
  </si>
  <si>
    <t>Telpa 104</t>
  </si>
  <si>
    <t>Telpa 105</t>
  </si>
  <si>
    <t>Telpa 106</t>
  </si>
  <si>
    <t>Jumts</t>
  </si>
  <si>
    <t>Jumta platīva 500 m2</t>
  </si>
  <si>
    <t>Jumta platība 500 m2 nepieciešams paredzēt jumta konstrukciju ventilāciju. Ieteicams izvairīties no auksto bēniņu risinājuma</t>
  </si>
  <si>
    <t>Zāle</t>
  </si>
  <si>
    <t>Iekštelpu gaisa kvalitāte</t>
  </si>
  <si>
    <t>Platība</t>
  </si>
  <si>
    <t>Tilpums</t>
  </si>
  <si>
    <t xml:space="preserve">CO2 mērijums pirms Būvdarbiem </t>
  </si>
  <si>
    <t xml:space="preserve">CO2 mērijums pēc Būvdarbiem </t>
  </si>
  <si>
    <t>mērijums 01</t>
  </si>
  <si>
    <t>mērijums 02</t>
  </si>
  <si>
    <t>mērijums 03</t>
  </si>
  <si>
    <t>mērijums 04</t>
  </si>
  <si>
    <t>Vidējie rezultāti</t>
  </si>
  <si>
    <r>
      <t>CO</t>
    </r>
    <r>
      <rPr>
        <b/>
        <vertAlign val="subscript"/>
        <sz val="12"/>
        <color theme="1"/>
        <rFont val="Roboto"/>
        <charset val="186"/>
      </rPr>
      <t>2</t>
    </r>
    <r>
      <rPr>
        <b/>
        <sz val="12"/>
        <color theme="1"/>
        <rFont val="Roboto"/>
        <charset val="186"/>
      </rPr>
      <t xml:space="preserve"> Mērījums no ārtelpas</t>
    </r>
  </si>
  <si>
    <t>Piezīmes</t>
  </si>
  <si>
    <t>Mērījumi veicami dažāda tipa telpās, piemēram, 1 mērījums no kabineta ar vienu darbinieku, 1 mērijums no kabineta ar 4 darbiniekiem, 1 mērījums no zāles. Nav nepieciešams vaikt gaisa kvalitātes mērījumus līdzīga tipa telpām. 
Veicot mērījumus,
 1. mērījumu laikā telpai jābūt ar normālu cilvēku noslodzi , 
2. logiem, durvīm jābūt aizvērtiem, 
3. mērījumu ierīcei jābūt novietotai 1&lt;1,5 m virs zemes un mērījums nolasāms ne ātrāk kā pēc 15 min no ierīces uzstādīšanas
4. veiktie mērījumi tiek norādīti plānā
5. mērījumi no ārtelpas jāveic tuvu plānotajai gaisa ieņemšanai - mehāniskās ventilācijas ievadiem un/vai fasādes logiem</t>
  </si>
  <si>
    <t>Iekštelpu akustiska</t>
  </si>
  <si>
    <t>Reverberācijas laiks, sec</t>
  </si>
  <si>
    <t>konstrukciju skaņas caurlaidība R’w</t>
  </si>
  <si>
    <t xml:space="preserve">konstrukciju skaņas caurlaidība L’n,w </t>
  </si>
  <si>
    <t>Trokšņu līmenis telpā dB</t>
  </si>
  <si>
    <t>mēr. 05 (starpsiena)</t>
  </si>
  <si>
    <t>mēr. 06 (durvis)</t>
  </si>
  <si>
    <t>mēr. 07 (parsegums)</t>
  </si>
  <si>
    <t>Mērījumi veicami dažāda tipa telpās, piemēram, 1 mērījums no kabineta ar vienu darbinieku, 1 mērijums no kabineta ar 4 darbiniekiem, 1 mērījums no zāles. 
Uzrādīt veikto mērījumu izdrukas, veikto mērījumu atrašanos plānā, mērījumu vērtības</t>
  </si>
  <si>
    <t>Maksligā apgaismojuma aprēķins</t>
  </si>
  <si>
    <t>Telpas Nr</t>
  </si>
  <si>
    <t>Māksīgā apgaismojuma līmenis darba vietās LUX</t>
  </si>
  <si>
    <t>Pozīcija</t>
  </si>
  <si>
    <t>Aprēķina metodikas apraksts</t>
  </si>
  <si>
    <t>mērījuma augstums telpā</t>
  </si>
  <si>
    <t>85 cm no grīdas līmeņa</t>
  </si>
  <si>
    <t>Mēbeles</t>
  </si>
  <si>
    <t>tiek iekļautas aprēķinā</t>
  </si>
  <si>
    <t>Atstarošanās koificenti no virsmām</t>
  </si>
  <si>
    <t>Mērījuma attālums no telpas sienām</t>
  </si>
  <si>
    <t>50 cm no visām sienām uz iekšpusi</t>
  </si>
  <si>
    <t>Aprēķina programma</t>
  </si>
  <si>
    <t>Telpas galvenie parametri</t>
  </si>
  <si>
    <t>Griestu augstums= 3 m, apdares un to īpašības</t>
  </si>
  <si>
    <t>Aprēķinā izmantoto gaismekļu tehniskie rādītāji</t>
  </si>
  <si>
    <t>Telpa 107</t>
  </si>
  <si>
    <t>Citi uzstādijumi</t>
  </si>
  <si>
    <t>Telpa 108</t>
  </si>
  <si>
    <t>Telpa 109</t>
  </si>
  <si>
    <t>Telpa 110</t>
  </si>
  <si>
    <t>Telpa 111</t>
  </si>
  <si>
    <t>Telpa 112</t>
  </si>
  <si>
    <t>Vidējā vērtība</t>
  </si>
  <si>
    <t>Dienasgaismas Faktora (DF) aprēķins un mērījumi.</t>
  </si>
  <si>
    <t xml:space="preserve">Telpu dienas gaismas faktora aprēķini </t>
  </si>
  <si>
    <t>Dienas gaismas mērījumi</t>
  </si>
  <si>
    <t>Vidējais DF</t>
  </si>
  <si>
    <t>LUX</t>
  </si>
  <si>
    <t>Logu gaismas caurlaidība (VT vērtības)</t>
  </si>
  <si>
    <t>Aprēķina metode</t>
  </si>
  <si>
    <t xml:space="preserve">Daylight Factor (DF), Lietderīgais dienasgaismas izgaismojums (UDI) or nepārtraukta dienasgaismas autonomija (CDA) </t>
  </si>
  <si>
    <t xml:space="preserve">Gaismas avota iestatījumi </t>
  </si>
  <si>
    <t xml:space="preserve">Lietotas Overcast sky ( DF) vai Klimata bāzēti dati </t>
  </si>
  <si>
    <t>Griestu augstums= 3 m, Ārsienu biezums= 650 mm, Logu izmēri = pēc esošās situācijas</t>
  </si>
  <si>
    <t>Vidējais Rādītājs</t>
  </si>
  <si>
    <t>Alternatīvais aprēķins</t>
  </si>
  <si>
    <t>Lietderīgais dienasgaismas izgaismojums (UDI) 50 % telpu noslogošanas laika</t>
  </si>
  <si>
    <t>Telpas platība</t>
  </si>
  <si>
    <t>Ergonomika</t>
  </si>
  <si>
    <t>Secinājumi</t>
  </si>
  <si>
    <t xml:space="preserve">1. Veicot ārodslimību izvērtējumu, tiek izsecināts ka galvenās ārodslimības saistās ar ilgstošu darbu pie datora, līdz ar to kā galvenais slimību novēršanas risinājums , tiek paredzēts darba vietu iekārtošana atbilstoši labas ergonomikas standartiem.
2.tika piedāvāti 3 dažādu veidu mēbeles no kurām lietotājs ir izvēlējies uzrādīto variantus
3. Visām piedāvātajām un apskatītajām mēbelēm ir līdzīgas tehniskās īpašības
</t>
  </si>
  <si>
    <t>Ārodslimību izvērtējums</t>
  </si>
  <si>
    <t xml:space="preserve">Potenciāls risks             Jā / Nē </t>
  </si>
  <si>
    <t>preventīvās darbības</t>
  </si>
  <si>
    <t>1.1</t>
  </si>
  <si>
    <t>Muguras problemas</t>
  </si>
  <si>
    <t>1.2</t>
  </si>
  <si>
    <t>Rokas locītavu traumas</t>
  </si>
  <si>
    <t>1.3</t>
  </si>
  <si>
    <t>Redzes pasliktināšanās</t>
  </si>
  <si>
    <t>1.4</t>
  </si>
  <si>
    <t>dzirdes traumas</t>
  </si>
  <si>
    <t>1.5</t>
  </si>
  <si>
    <t>muskuļu traumas</t>
  </si>
  <si>
    <t>Interjera elementu īpašības</t>
  </si>
  <si>
    <t>Krēsli</t>
  </si>
  <si>
    <t xml:space="preserve">Jā / Nē
X ja nav attiecināms </t>
  </si>
  <si>
    <t>Vērtība vai komentārs</t>
  </si>
  <si>
    <t>Paredzēts lietotāja ar masu līdz 120 kg</t>
  </si>
  <si>
    <t>Paredzēts lietotājam ar augumu 160-200 cm</t>
  </si>
  <si>
    <t>Krēsla augstums ir regulējams</t>
  </si>
  <si>
    <t>norādīt regulācijas augstumu</t>
  </si>
  <si>
    <t>Krēsla pamatnes slīpums ir regulējams</t>
  </si>
  <si>
    <t xml:space="preserve">Krēsla pamatnes izvirzījums ir regulējams  </t>
  </si>
  <si>
    <t>1.6</t>
  </si>
  <si>
    <t>Krēsla atzveltne ir regulējams augstums</t>
  </si>
  <si>
    <t>1.7</t>
  </si>
  <si>
    <t>Krēsla atzveltne ir regulējams atgāzuma slīpums</t>
  </si>
  <si>
    <t>1.8</t>
  </si>
  <si>
    <t>Krēslam rokas balsti ir regulējami augstumā,</t>
  </si>
  <si>
    <t>norādīt ritentiņu skaitu un materiālu</t>
  </si>
  <si>
    <t>1.9</t>
  </si>
  <si>
    <t xml:space="preserve">Krēsla ir ritentiņi </t>
  </si>
  <si>
    <t>Galdi</t>
  </si>
  <si>
    <t>iespējas regulēt galda augstumu</t>
  </si>
  <si>
    <t>2.2</t>
  </si>
  <si>
    <t>uz galda paredzēta galda lampa</t>
  </si>
  <si>
    <t>paredzēta kabeļu pārvaldīšana</t>
  </si>
  <si>
    <t>uz galda virsmas pieejamas elektrības rozetes</t>
  </si>
  <si>
    <t>Uz galda paredzēta vieta datoram</t>
  </si>
  <si>
    <t>2.6</t>
  </si>
  <si>
    <t>Datora monitora atrašanās vietu, slīpumu un leņķi ir iespējams pielāgot</t>
  </si>
  <si>
    <t>Automašīnu stāvvieta cilvēkiem ar invaliditāti</t>
  </si>
  <si>
    <t>1.1.</t>
  </si>
  <si>
    <t xml:space="preserve">Pie ēkas ir izveidota autostāvvieta cilvēkiem ar invaliditāti </t>
  </si>
  <si>
    <t>1.2.</t>
  </si>
  <si>
    <t>Stāvvietas Platums ≥ 350 cm</t>
  </si>
  <si>
    <t>1.3.</t>
  </si>
  <si>
    <t xml:space="preserve"> Stāvvietas Garums ≥ 500 cm</t>
  </si>
  <si>
    <t>1.4.</t>
  </si>
  <si>
    <t xml:space="preserve">Stāvvieta apzīmēta ar vertikāli novietotu speciālu autostāvvietas apzīmējumu </t>
  </si>
  <si>
    <t>1.5.</t>
  </si>
  <si>
    <t>Attālums no autostāvvietas līdz ēkas ieejai &lt;50 m</t>
  </si>
  <si>
    <t>Ietves un celiņi (līdz ēkas galvenajai ieejai)</t>
  </si>
  <si>
    <t>Platums ≥ 120 cm</t>
  </si>
  <si>
    <t>2.2.</t>
  </si>
  <si>
    <t>Līmeņu maiņa ietvēm un celiņiem &lt; 2 cm</t>
  </si>
  <si>
    <t>Celiņš ir ar līdzenu, cietu virsmu</t>
  </si>
  <si>
    <t>Līdz ēkas ieejai ved vadulu sistēma (taktilais/reljefa bruģis  vai kontrasta līnijas)</t>
  </si>
  <si>
    <t>Uzbrauktuve pie galvenās ieejas ēkā (cilvēkiem ar kustību traucējumiem)</t>
  </si>
  <si>
    <t>3.1.</t>
  </si>
  <si>
    <t>Galvenā ieeja ir bez šķēršliem (nav sliekšņi, nav kāpnes, uzbrauktuve nav nepieciešama)</t>
  </si>
  <si>
    <t>3.2.</t>
  </si>
  <si>
    <t>Uzbrauktuves platums ≥ 120 cm</t>
  </si>
  <si>
    <t>3.3.</t>
  </si>
  <si>
    <t>Uzbrauktuves slīpums &lt; 5 %</t>
  </si>
  <si>
    <t>3.4.</t>
  </si>
  <si>
    <t>Ja uzbrauktuves garums pārsniedz 10 metrus, ir atpūtas starplaukumi</t>
  </si>
  <si>
    <t>3.5.</t>
  </si>
  <si>
    <t>Uzbrauktuves apmales augstums visā garumā ≥ 10 cm</t>
  </si>
  <si>
    <t>3.6.</t>
  </si>
  <si>
    <t>1. margas augstums = 90 cm</t>
  </si>
  <si>
    <t>3.7.</t>
  </si>
  <si>
    <t>2.margas augstums =70 cm</t>
  </si>
  <si>
    <t>3.8.</t>
  </si>
  <si>
    <t>Margas ir par 30 cm garākas nekā uzbrauktuve</t>
  </si>
  <si>
    <t>Durvis (galvenā ieeja ēkā vai alternatīva ieeja)</t>
  </si>
  <si>
    <t>4.1.</t>
  </si>
  <si>
    <t>Durvis atveras automātiski, tām nav sliekšņu</t>
  </si>
  <si>
    <t>4.2.</t>
  </si>
  <si>
    <t>Durvju atvēršanas slodze ≤ 2 kg</t>
  </si>
  <si>
    <t>4.3.</t>
  </si>
  <si>
    <t xml:space="preserve">Durvju ailes platums  ≥ 90 cm </t>
  </si>
  <si>
    <t>4.4.</t>
  </si>
  <si>
    <t>Sliekšņa augstums ≤ 20 mm</t>
  </si>
  <si>
    <t>4.5.</t>
  </si>
  <si>
    <t>Durvju vērtne ir kontrastējošā krāsā</t>
  </si>
  <si>
    <t>4.6.</t>
  </si>
  <si>
    <t xml:space="preserve">Abpus ieejas durvīm ir brīvs
manevrēšanas laukums 1,5 m diametrā. </t>
  </si>
  <si>
    <t>4.7.</t>
  </si>
  <si>
    <t xml:space="preserve">Nodrošināta iezvana poga pie ieejas durvīm atbilstošā augstumā. </t>
  </si>
  <si>
    <t>Pieejamība cilvēkiem ar redzes, dzirdes un garīga rakstura traucējumiem</t>
  </si>
  <si>
    <t>5.1.</t>
  </si>
  <si>
    <t>Kontrastējošas kāpņu vai pandusu margas</t>
  </si>
  <si>
    <t>5.2.</t>
  </si>
  <si>
    <t>Margās iestrādāts taktils apzīmējums par esošo stāvu</t>
  </si>
  <si>
    <t>5.3.</t>
  </si>
  <si>
    <t>Margas sniedzas 30 cm pāri pirmajam un pēdējam pakāpienam</t>
  </si>
  <si>
    <t>5.4.</t>
  </si>
  <si>
    <t>Pie ieejas ir zvans vai domofons saziņai ar personālu</t>
  </si>
  <si>
    <t>5.5.</t>
  </si>
  <si>
    <t>Kontrastējošs marķējums uz pakāpieniem</t>
  </si>
  <si>
    <t>5.6.</t>
  </si>
  <si>
    <t>Norādēm (piemēram, kabinetu vai telpu numuriem u.c.) ir taktila virsma</t>
  </si>
  <si>
    <t>5.7.</t>
  </si>
  <si>
    <t>Uzstādīto taktilo zīmju augstums no grīdas līmeņa 145 - 160 cm</t>
  </si>
  <si>
    <t>5.8.</t>
  </si>
  <si>
    <t xml:space="preserve">Nepieciešamajās publiskajās telpās ir izveidotas indukcijas cilpas 	cilvēkiem ar dzirdes traucējumiem	</t>
  </si>
  <si>
    <t>5.9.</t>
  </si>
  <si>
    <t>Ir nodrošināta audiālā informācija cilvēkiem ar redzes traucējumiem</t>
  </si>
  <si>
    <t>5.10.</t>
  </si>
  <si>
    <t>Ir informatīvas piktogrammas (apzīmējumi)</t>
  </si>
  <si>
    <t>Drošība, evakuācijas ceļu piemērotība cilvēkiem ar invaliditāti</t>
  </si>
  <si>
    <t>6.1.</t>
  </si>
  <si>
    <t xml:space="preserve">Balss paziņojumi avārijas situācijā </t>
  </si>
  <si>
    <t>6.2.</t>
  </si>
  <si>
    <t>Gaismas brīdinājuma signāli avārijas situācijā</t>
  </si>
  <si>
    <t>6.3.</t>
  </si>
  <si>
    <t>Spoguļsienas un stikla durvis  ir marķētas ar 0.1 m platu kontrasta joslu 1,60 m, 1,40 m un 0,35 m augstumā</t>
  </si>
  <si>
    <t xml:space="preserve">Pārvietošanās starp stāviem </t>
  </si>
  <si>
    <t>7.1.</t>
  </si>
  <si>
    <t xml:space="preserve">Ēkai ir vairāki stāvi, bet nav lifta </t>
  </si>
  <si>
    <t>Skaidrojums, ja atbilde ir jā.</t>
  </si>
  <si>
    <t>7.2.</t>
  </si>
  <si>
    <t>Ēkai ir viens stāvs un lifts nav nepieciešams</t>
  </si>
  <si>
    <t>Ēkā ir lifts</t>
  </si>
  <si>
    <t>7.4.</t>
  </si>
  <si>
    <t>Lifts</t>
  </si>
  <si>
    <t>Ja attiecināms.</t>
  </si>
  <si>
    <t>7.4.1.</t>
  </si>
  <si>
    <t>Lifta vadības paneļa augstums no grīdas  90-120 cm</t>
  </si>
  <si>
    <t>7.4.2.</t>
  </si>
  <si>
    <t>Lifta izmēri ≥1100 mm x
1400 mm, iekšējais laukums 1,54cm2</t>
  </si>
  <si>
    <t>7.4.3.</t>
  </si>
  <si>
    <t>Lifta durvju ailes platums ≥ 90 cm</t>
  </si>
  <si>
    <t>7.4.4.</t>
  </si>
  <si>
    <t>Lifta kabīnē nodrošināta audio informācija par lifta darbību (stāvs, kurā lifts atrodas, braukšanas virziens)</t>
  </si>
  <si>
    <t>7.4.5.</t>
  </si>
  <si>
    <t>Pie sienas iepretim lifta ieejai ir spogulis</t>
  </si>
  <si>
    <t>7.4.6.</t>
  </si>
  <si>
    <t>Lifta pogām ir apzīmējums  Braila rakstā vai taktilā veidā</t>
  </si>
  <si>
    <t>7.4.7.</t>
  </si>
  <si>
    <t>Manevrēšanas laukuma pirms lifta izmērs</t>
  </si>
  <si>
    <t xml:space="preserve">7.5. </t>
  </si>
  <si>
    <t xml:space="preserve">Pacēlājs </t>
  </si>
  <si>
    <t>7.5.1.</t>
  </si>
  <si>
    <t>Ēkai ir viens stāvs vai lifts, pacēlājs nav nepieciešams</t>
  </si>
  <si>
    <t>7.5.2.</t>
  </si>
  <si>
    <t>Ēkā ir vertikālais vai/un diagonālais pacēlājs ar kuru ir sasniedzams stāvs, kur notiek klientu pieņemšana</t>
  </si>
  <si>
    <t>7.5.3.</t>
  </si>
  <si>
    <t>Ēkā ir vertikālais vai/un diagonālais pacēlājs ar kuru ir sasniedzami visi stāvi</t>
  </si>
  <si>
    <t>7.5.4.</t>
  </si>
  <si>
    <t xml:space="preserve">Ēkā ir kāpurķēžu pacēlājs </t>
  </si>
  <si>
    <t>Tualete, kas ir pielāgota cilvēkiem ar invaliditāti (novērtējiet vienu, kas ir sasniedzama no visiem stāviem)</t>
  </si>
  <si>
    <t>8.1.</t>
  </si>
  <si>
    <t>Durvju platums ≥ 90 cm</t>
  </si>
  <si>
    <t>8.2.</t>
  </si>
  <si>
    <t>Telpas platums ≥ 160 cm</t>
  </si>
  <si>
    <t>8.3.</t>
  </si>
  <si>
    <t>Telpas garums ≥ 220 cm</t>
  </si>
  <si>
    <t>8.4.</t>
  </si>
  <si>
    <t>Brīvais manevrēšanas laukums poda priekšā ≥ 150 cm</t>
  </si>
  <si>
    <t>8.5.</t>
  </si>
  <si>
    <t>Attālums no kreisās sānu sienas līdz podam ≥ 80 cm</t>
  </si>
  <si>
    <t>8.6.</t>
  </si>
  <si>
    <t>Attālums no labās sānu sienas līdz podam ≥ 80 cm</t>
  </si>
  <si>
    <t>8.7.</t>
  </si>
  <si>
    <t>Tualetes poda augšējās malas augstums 45 cm</t>
  </si>
  <si>
    <t>8.8.</t>
  </si>
  <si>
    <t>Divi atbalsta rokturi pie poda</t>
  </si>
  <si>
    <t>8.9.</t>
  </si>
  <si>
    <t>Brīva vieta zem izlietnes ≥ 70 cm</t>
  </si>
  <si>
    <t>8.10.</t>
  </si>
  <si>
    <t>Izlietnes augšmalas augstums 80 &lt;85 cm</t>
  </si>
  <si>
    <t>8.11.</t>
  </si>
  <si>
    <t>Trauksmes poga tualetē</t>
  </si>
  <si>
    <t>8.12.</t>
  </si>
  <si>
    <t>Apzīmējumi vai norādes par pieejamās tualetes atrašanās vietu</t>
  </si>
  <si>
    <t>Dušas telpas, kas ir pieejamas cilvēkiem ar invaliditāti (novērtējiet vienu, kas ir sasniedzama no visiem stāviem)</t>
  </si>
  <si>
    <t>9.1.</t>
  </si>
  <si>
    <t xml:space="preserve">Ēkā ir paredzēta dušas telpa </t>
  </si>
  <si>
    <t>9.2.</t>
  </si>
  <si>
    <t>Dušas telpu  platums un garums ir 1,80 m</t>
  </si>
  <si>
    <t>9.3.</t>
  </si>
  <si>
    <t>Dušas telpa aprīkota ar nolaižamu sēdekli
0,50 m augstumā no grīdas, vēlams ar
paceļamiem roku balstiem</t>
  </si>
  <si>
    <t>Dušas telpā ir brīvs manevrēšanas
laukums 1,5 m diametrā</t>
  </si>
  <si>
    <t>9.5.</t>
  </si>
  <si>
    <t>Dušas kabīne aprīkota ar horizontāliem rokturiem
 0,9 m augstumā un vertikālu rokturi 0,9–1,6m augstumā</t>
  </si>
  <si>
    <t>Cilvēks riteņkrēslā var aizsniegt dvieļus un ziepes.
Dvieļu turētājs ir 1,0–1,2 m augstumā</t>
  </si>
  <si>
    <t>9.7.</t>
  </si>
  <si>
    <t>Telpa ir aprīkota ar palīdzības pogām
0,15 m un 0,9 m augstumā no grīdas līmeņa</t>
  </si>
  <si>
    <t>10</t>
  </si>
  <si>
    <t>Publisku pasākumu zāles pieejamības novērtējums</t>
  </si>
  <si>
    <t>10.1</t>
  </si>
  <si>
    <t>Cilvēkam riteņkrēslā ir iespējams patstāvīgi iekļūt pasākumu zālē (nav sliekšņi, ir panduss)</t>
  </si>
  <si>
    <t>10.2</t>
  </si>
  <si>
    <t>Cilvēkam riteņkrēsla ir iespējams patstāvīgi nokļūt uz skatuves (ir lifts/ pacēlājs/ panduss)</t>
  </si>
  <si>
    <t>10.3</t>
  </si>
  <si>
    <t>3 % vietu no kopējā vietu skaita pielāgotas personām ar kustību traucējumiem, nodrošinot vismaz 1,2 m garu un 0,9 m platu brīvu laukumu ar horizontālu grīdu</t>
  </si>
  <si>
    <t>10.4</t>
  </si>
  <si>
    <t>Ja līmeņu starpība starp sēdvietu
rindām ir lielāka nekā 0,45 m, gar katras rindas eju ir 0,8 m augsta norobežojoša konstrukcija, kas netraucē redzamību.</t>
  </si>
  <si>
    <t>10.5</t>
  </si>
  <si>
    <t>Sēdvietu numuri vizuāli kontrastē un ir taktili vai Braila rakstā</t>
  </si>
  <si>
    <t>10.6</t>
  </si>
  <si>
    <t>Pakāpieni un līmeņu maiņas ir marķētas</t>
  </si>
  <si>
    <t>10.7</t>
  </si>
  <si>
    <t>Telpā ir  ierīkota indukcijas cilpa cilvēkiem ar dzirdes traucējumiem</t>
  </si>
  <si>
    <t>10.8</t>
  </si>
  <si>
    <t>10.9</t>
  </si>
  <si>
    <t>Publisku zonu telpu dizaina risinājumi</t>
  </si>
  <si>
    <t>11.1</t>
  </si>
  <si>
    <t>Ēkā paredzētas navigācijas zīmes.</t>
  </si>
  <si>
    <t>11.2</t>
  </si>
  <si>
    <t>Paredzēts informācijas dēlis un/vai interaktīvais ekrāns</t>
  </si>
  <si>
    <t>11.3</t>
  </si>
  <si>
    <t>Informācijas centrs / uzņemšana ir integrēta interjera dizaina konceptā</t>
  </si>
  <si>
    <t>11.4</t>
  </si>
  <si>
    <t>Telpas un interjera elementi zīdaiņu pārtīšanai, barošanai.</t>
  </si>
  <si>
    <t>11.5</t>
  </si>
  <si>
    <t>Telpās paredzēts bērnu un jauniešu zona ar dažādām izklaides/ mācību iespējām</t>
  </si>
  <si>
    <t>11.6</t>
  </si>
  <si>
    <t xml:space="preserve">Paredzēts telpa, pielāgota jaunajiem vecākiem, ar zīdaiņu pārtīšanas stends, atputas krēslu </t>
  </si>
  <si>
    <t>11.7</t>
  </si>
  <si>
    <t>Publiskajās zonās un cirkulācijas zonās ir nodrošināta dienasgaisma.</t>
  </si>
  <si>
    <t>11.8</t>
  </si>
  <si>
    <t>Cirkulāciju zonās izvietotas sēdvietas un zonas neformālām sarunām.</t>
  </si>
  <si>
    <t>11.9</t>
  </si>
  <si>
    <r>
      <rPr>
        <sz val="11"/>
        <color rgb="FFD8F220"/>
        <rFont val="Roboto"/>
        <charset val="186"/>
      </rPr>
      <t xml:space="preserve"> </t>
    </r>
    <r>
      <rPr>
        <sz val="11"/>
        <color theme="1"/>
        <rFont val="Roboto"/>
        <charset val="186"/>
      </rPr>
      <t>Nodrošināta piekļuve ārtelpu zonām – balkoniem, jumta terasēm, atrijiem.</t>
    </r>
  </si>
  <si>
    <t>11.10</t>
  </si>
  <si>
    <t>Ieejas mezgliem un cirkulāciju zonām ir kontrolēts termiskais un akustiskais klimats.</t>
  </si>
  <si>
    <t>11.11</t>
  </si>
  <si>
    <t>Tiek paredzēts cilvēkiem ar invaliditāti atbilstošs ēkas tehniskais nodrošinājums (platformas, lifti, dzirdes cilpas, sanitārie mezgli).</t>
  </si>
  <si>
    <t>11.12</t>
  </si>
  <si>
    <r>
      <rPr>
        <sz val="11"/>
        <color rgb="FFD8F220"/>
        <rFont val="Roboto"/>
        <charset val="186"/>
      </rPr>
      <t xml:space="preserve"> </t>
    </r>
    <r>
      <rPr>
        <sz val="11"/>
        <color theme="1"/>
        <rFont val="Roboto"/>
        <charset val="186"/>
      </rPr>
      <t>Ēkā ir paredzēti atbilstoši marķējumi uz stikliem, taktīlās zīmes un braila raksti.</t>
    </r>
  </si>
  <si>
    <t>11.13</t>
  </si>
  <si>
    <t>Ēkas plānojumā pēc iespējas tiek mazināta grīdas līmeņu maiņa.</t>
  </si>
  <si>
    <t>11.14</t>
  </si>
  <si>
    <r>
      <rPr>
        <sz val="11"/>
        <color rgb="FFD8F220"/>
        <rFont val="Roboto"/>
        <charset val="186"/>
      </rPr>
      <t xml:space="preserve"> </t>
    </r>
    <r>
      <rPr>
        <sz val="11"/>
        <color theme="1"/>
        <rFont val="Roboto"/>
        <charset val="186"/>
      </rPr>
      <t>Paredzēti lifti.</t>
    </r>
  </si>
  <si>
    <t>11.15</t>
  </si>
  <si>
    <r>
      <rPr>
        <sz val="11"/>
        <color rgb="FFD8F220"/>
        <rFont val="Roboto"/>
        <charset val="186"/>
      </rPr>
      <t xml:space="preserve"> </t>
    </r>
    <r>
      <rPr>
        <sz val="11"/>
        <color theme="1"/>
        <rFont val="Roboto"/>
        <charset val="186"/>
      </rPr>
      <t>Paredzētas paceļamās platformas</t>
    </r>
  </si>
  <si>
    <t xml:space="preserve"> Atkārtoti izmantoto materiālu uzskaite. </t>
  </si>
  <si>
    <t>Konstrukcija / elements</t>
  </si>
  <si>
    <t>Materiāls</t>
  </si>
  <si>
    <t xml:space="preserve">Tehniskie rādītāji ( slodzes noturība, apdares) </t>
  </si>
  <si>
    <t xml:space="preserve">Apjoms </t>
  </si>
  <si>
    <t xml:space="preserve">Mērvienība ( m2 vai m3) </t>
  </si>
  <si>
    <t>tilpummasa</t>
  </si>
  <si>
    <t>kg/m3</t>
  </si>
  <si>
    <t>Iepriekšējais  izmantošanas veids</t>
  </si>
  <si>
    <t>biezums m</t>
  </si>
  <si>
    <t>Nākotnes Atkartotas izmantošanas veids</t>
  </si>
  <si>
    <t>Prognozētais izmantošanas apjoms (%)</t>
  </si>
  <si>
    <t xml:space="preserve">Atkārtoti izmantotais apjoms </t>
  </si>
  <si>
    <t>mērv. kg</t>
  </si>
  <si>
    <t>Piemērs</t>
  </si>
  <si>
    <t>Koka parkets</t>
  </si>
  <si>
    <t>Ozolkoks</t>
  </si>
  <si>
    <t>eļļots skujas koka parkets 10x400 mm</t>
  </si>
  <si>
    <t>m2</t>
  </si>
  <si>
    <t xml:space="preserve">koka grīdas segums </t>
  </si>
  <si>
    <t>koka grīdas segums citā telpā</t>
  </si>
  <si>
    <t>kg</t>
  </si>
  <si>
    <t>Atkārtoti izmantoto materiālu kopējais svars</t>
  </si>
  <si>
    <t>Demontēto Būvmateriālu masa</t>
  </si>
  <si>
    <t>Atkārtoti izmantoto materiālu apjoms</t>
  </si>
  <si>
    <t xml:space="preserve"> Atkārtoti izmantojamo materiālu uzskaite. </t>
  </si>
  <si>
    <t>Demontētais elements</t>
  </si>
  <si>
    <t>Materiāli</t>
  </si>
  <si>
    <t xml:space="preserve">Demontētais apjoms </t>
  </si>
  <si>
    <t>tilpummasa
kg/m3</t>
  </si>
  <si>
    <t>Kokmateriāls</t>
  </si>
  <si>
    <t>sertificēta koksne FSC® vai PEFC</t>
  </si>
  <si>
    <t>Atkartotas izmantošanas veids</t>
  </si>
  <si>
    <t>kokmateriāli. kg</t>
  </si>
  <si>
    <t>Sertificēti kokmater. kg</t>
  </si>
  <si>
    <t>Pārseguma sijas</t>
  </si>
  <si>
    <t>220x220x6000 mm C24</t>
  </si>
  <si>
    <t>m3</t>
  </si>
  <si>
    <t>Mēbeļu izstrādē</t>
  </si>
  <si>
    <t>50x20x6000 mm C18</t>
  </si>
  <si>
    <t>Modulārās starpsienas</t>
  </si>
  <si>
    <t>kompozīts</t>
  </si>
  <si>
    <t>3x6 m siena, salokāma</t>
  </si>
  <si>
    <t>atdaloša siena</t>
  </si>
  <si>
    <t>Atkārtoti izmantojamo materiālu kopējais svars</t>
  </si>
  <si>
    <t>Visu Būvmateriālu masa</t>
  </si>
  <si>
    <t>Atkārtoti izmantojamo materiālu apjoms</t>
  </si>
  <si>
    <r>
      <t>●</t>
    </r>
    <r>
      <rPr>
        <sz val="7"/>
        <color rgb="FFD8F220"/>
        <rFont val="Times New Roman"/>
        <family val="1"/>
        <charset val="186"/>
      </rPr>
      <t xml:space="preserve">         </t>
    </r>
    <r>
      <rPr>
        <sz val="10"/>
        <rFont val="Roboto"/>
        <charset val="186"/>
      </rPr>
      <t xml:space="preserve">Ja tiek izmantota sertificēta koksne FSC® vai PEFC koksne, tad lieto vērtību 1 ja koksnei nav sertifikāta, tad lieto vērtību 0 </t>
    </r>
    <r>
      <rPr>
        <sz val="9"/>
        <color rgb="FFD8F220"/>
        <rFont val="Roboto"/>
        <charset val="186"/>
      </rPr>
      <t xml:space="preserve">
●      </t>
    </r>
    <r>
      <rPr>
        <sz val="9"/>
        <rFont val="Roboto"/>
        <charset val="186"/>
      </rPr>
      <t xml:space="preserve"> Ja norādītais materiāls ir kokmateriāls, lietot vērtību 1, ja nav kokmateriāls tad 0 </t>
    </r>
  </si>
  <si>
    <t>Riska analīze apkārtējās vides ietekmei uz ēku un ēkas lietotāju</t>
  </si>
  <si>
    <t>Apstākļi</t>
  </si>
  <si>
    <t>Potenciālie bojājumi</t>
  </si>
  <si>
    <t>Iespējamība/ reizes gadā</t>
  </si>
  <si>
    <t>Risinājums</t>
  </si>
  <si>
    <t>Spēcīgas vētras</t>
  </si>
  <si>
    <t>jumta segums, fasādes un logi</t>
  </si>
  <si>
    <t xml:space="preserve">Paredzēt logus ar augstu vēja slodzi, vēja slodžu aprēķins </t>
  </si>
  <si>
    <t>Lielizmēra Krusa</t>
  </si>
  <si>
    <t xml:space="preserve">jumta segums  </t>
  </si>
  <si>
    <t>Paredzēt skārda jumta segumu ar 0,6 mm biezumu</t>
  </si>
  <si>
    <t>plūdi</t>
  </si>
  <si>
    <t>spēcīgas lietusgāzes</t>
  </si>
  <si>
    <t>karstuma viļņī</t>
  </si>
  <si>
    <t>aukstuma viļņi</t>
  </si>
  <si>
    <t>ugunsgrēki</t>
  </si>
  <si>
    <t>gaisa kvalitāte</t>
  </si>
  <si>
    <t>Vīrusu infekcijas</t>
  </si>
  <si>
    <t>ielaušanās</t>
  </si>
  <si>
    <t>iebrukumi ēkas teritorijā</t>
  </si>
  <si>
    <t>….</t>
  </si>
  <si>
    <t>….....</t>
  </si>
  <si>
    <t>Utilizācijas veids</t>
  </si>
  <si>
    <t>Piesārņota grunts</t>
  </si>
  <si>
    <t>Smilts</t>
  </si>
  <si>
    <t>Grunts piesārņota ar naftas izstrādājumiem</t>
  </si>
  <si>
    <t xml:space="preserve">Nodot atkritumu pārstādātājam </t>
  </si>
  <si>
    <t>Jumta segums</t>
  </si>
  <si>
    <t>Azbests</t>
  </si>
  <si>
    <t>jumta segums no Azbesta materiāla, vietām sadrupis</t>
  </si>
  <si>
    <t>Demotāžas darbi no uzņēmuma</t>
  </si>
  <si>
    <t>Kaitīgo materiālu kopējais apjoms</t>
  </si>
  <si>
    <t>Prognozētā kopējā būvgružu ( demontētā materiāla masa)</t>
  </si>
  <si>
    <t>Kaitīgo materiālu īpatsvars</t>
  </si>
  <si>
    <t>Materiāls tiek nodots izmantošanai</t>
  </si>
  <si>
    <t>220x220x6000 mm Neapstrādāts, ar plaisām</t>
  </si>
  <si>
    <t>Uzņēmums "koka mēbeles"</t>
  </si>
  <si>
    <t>koka parkets</t>
  </si>
  <si>
    <t>eļļots, skujiņas parkets. Ar dēlīšu izmēriem 100x500 mm</t>
  </si>
  <si>
    <t>grīdas segums</t>
  </si>
  <si>
    <t>Netiek nodots</t>
  </si>
  <si>
    <t>Ūdens patēriņa aprēķins</t>
  </si>
  <si>
    <t xml:space="preserve">klimata dati no </t>
  </si>
  <si>
    <t>https://videscentrs.lvgmc.lv/lapas/latvijas-klimats</t>
  </si>
  <si>
    <t>jan</t>
  </si>
  <si>
    <t>feb</t>
  </si>
  <si>
    <t>mar</t>
  </si>
  <si>
    <t>apr</t>
  </si>
  <si>
    <t>mai</t>
  </si>
  <si>
    <t>jun</t>
  </si>
  <si>
    <t>jūl</t>
  </si>
  <si>
    <t>aug</t>
  </si>
  <si>
    <t>sep</t>
  </si>
  <si>
    <t>okt</t>
  </si>
  <si>
    <t>nov</t>
  </si>
  <si>
    <t>dec</t>
  </si>
  <si>
    <t>kopā</t>
  </si>
  <si>
    <t>Nokrišņu daudzums mm</t>
  </si>
  <si>
    <t>Dati par ēku</t>
  </si>
  <si>
    <t xml:space="preserve">lietotāju skaits ēkā </t>
  </si>
  <si>
    <t>Darba dienas nedēļā</t>
  </si>
  <si>
    <t>atvaļinājuma dienas + brīvdienas</t>
  </si>
  <si>
    <t>dienu skaits aprēķinā</t>
  </si>
  <si>
    <t>Ūdens patēriņš pēc skaitītāja ( patreizējais) m3/gadā</t>
  </si>
  <si>
    <t>Apstādījumu platība kura tiek laistīta</t>
  </si>
  <si>
    <t>Aprēķina dati</t>
  </si>
  <si>
    <t>ūdens plūsma (l/min) vai patēriņs uz lietošanas reizi</t>
  </si>
  <si>
    <t>laiks vai reize dienā</t>
  </si>
  <si>
    <t>apjoms</t>
  </si>
  <si>
    <t>ūdens Patēriņs l /dienā</t>
  </si>
  <si>
    <t>Poda noskalošana</t>
  </si>
  <si>
    <t>Poda noskalošana ūdens taupīšanas režīmā</t>
  </si>
  <si>
    <t>Pisuāra noskalošana</t>
  </si>
  <si>
    <t>Izlietnes jaucējkrāni</t>
  </si>
  <si>
    <t>Virtuves jaucējkrāni</t>
  </si>
  <si>
    <t>Dušas jaucējkrāni</t>
  </si>
  <si>
    <t>Trauku mazgājamās mašīnas</t>
  </si>
  <si>
    <t>Veļas mazgājamā mašīna</t>
  </si>
  <si>
    <t>Teritorijas augu/zālāja laistīšana</t>
  </si>
  <si>
    <t>kopējais ēkas ūdens patēriņs dienā</t>
  </si>
  <si>
    <t>Aprēķinātais dzeramā ūdens patēriņš</t>
  </si>
  <si>
    <t>gadā</t>
  </si>
  <si>
    <t>Kopējais ēkas ūdens patēriņs pa mēnešiem  m3</t>
  </si>
  <si>
    <t xml:space="preserve">Aizpilda ja tiek paredzēta lietus ūdens savākšana un atkārtota izmantošana </t>
  </si>
  <si>
    <t>platība lietus ūdens savākšanai (jumta, ārtelpas)</t>
  </si>
  <si>
    <t>Potenciāli savāktais lietus ūdens no teritorijas m3</t>
  </si>
  <si>
    <t xml:space="preserve">Pelēkā ūdens atkārtota izmantošana no izlietnēm un dušas </t>
  </si>
  <si>
    <t>mart</t>
  </si>
  <si>
    <t>april</t>
  </si>
  <si>
    <t>maijs</t>
  </si>
  <si>
    <t>junijs</t>
  </si>
  <si>
    <t>jūlijs</t>
  </si>
  <si>
    <t>augusts</t>
  </si>
  <si>
    <t>sept</t>
  </si>
  <si>
    <t>kopā gadā</t>
  </si>
  <si>
    <t>Kopējais ēkas ūdens patēriņs pa mēnešiem m3 ar lietus un pelēkā ūdens izmantošanu</t>
  </si>
  <si>
    <t xml:space="preserve"> Enerģijas ieguve no atjaunojamajiem resursiem</t>
  </si>
  <si>
    <t xml:space="preserve">Galvenās pasīvo risinājumu aprēkina vērtības un Secinājumi. </t>
  </si>
  <si>
    <t xml:space="preserve">1. Izskatītas pasīvās stratēģijas, siltuma ieguve no saules radiācijas, Siltuma ieguve no iekšējiem komponentiem, noēnojuma risinājumu ieguvumiem.
2.Izvērtējot uzskaitītās pasīvās strātēģijas, kā visefektīvākā tiek izvēlēta saules radiācijas noēnošana. 
3. Projektā paredzētas ārējās žalūzijas telpu noēnošanai. 
</t>
  </si>
  <si>
    <t>Pasīvie risinājumi</t>
  </si>
  <si>
    <t>Ieguvumi</t>
  </si>
  <si>
    <t>Iekštelpu komforts bez pasīvajām stratēģijām</t>
  </si>
  <si>
    <t xml:space="preserve"> siltuma ieguve no saules radiācijas</t>
  </si>
  <si>
    <t>Siltuma ieguve no iekšējiem komponentiem</t>
  </si>
  <si>
    <t>noēnojuma risinājumi</t>
  </si>
  <si>
    <t xml:space="preserve">Galvenās aktīvo risinājumu aprēkina vērtības un Secinājumi. </t>
  </si>
  <si>
    <t xml:space="preserve">1. Izskatītas pasīvās stratēģijas, lielākais ieguvums nāk no Saules paneļiem.
</t>
  </si>
  <si>
    <t>Aktīvie  risinājumi</t>
  </si>
  <si>
    <t>ieguvums</t>
  </si>
  <si>
    <t>sazažotā enerģija</t>
  </si>
  <si>
    <t>nepiecieš enerģija</t>
  </si>
  <si>
    <t>sistēmas mūža ilgums</t>
  </si>
  <si>
    <t>sistēmas izmaksa</t>
  </si>
  <si>
    <t>citi rādītāji</t>
  </si>
  <si>
    <t>Saules paneļi, uzstādīti uz jumta</t>
  </si>
  <si>
    <t>Saules kolektori</t>
  </si>
  <si>
    <t>Siltumsūkņa ieguvumi</t>
  </si>
  <si>
    <t>ĒKAS DZĪVES CIKLA IZMAKSU APRĒĶINA KOPSAVILKUMS ( APRĒĶINS VEIKTS UZ 50 GADIEM)</t>
  </si>
  <si>
    <t>Ēkas sastāvdaļas</t>
  </si>
  <si>
    <t>Būvdarbu izmaksas (CAPEX)</t>
  </si>
  <si>
    <t>Ekspluatācijas izmaksas (OPEX)</t>
  </si>
  <si>
    <t>Kopējās izmaksas</t>
  </si>
  <si>
    <t>Būvprojekta daļa</t>
  </si>
  <si>
    <t>Inženiersistēma, konstruktīvais elements vai darbu veids</t>
  </si>
  <si>
    <t>Iekārtas/
materiāla izmaksas</t>
  </si>
  <si>
    <t>Izbūves un uzstādīšanas izmaksas</t>
  </si>
  <si>
    <t>Kopā</t>
  </si>
  <si>
    <t>Apkopes izmaksas</t>
  </si>
  <si>
    <t>Nomaiņas izmaksas</t>
  </si>
  <si>
    <t>Lietošanas izmaksas (energijas/ ūdens/citu resursu patēriņš)</t>
  </si>
  <si>
    <t>Utilizācijas izmaksas</t>
  </si>
  <si>
    <t>Būvprojekta daļas nosaukums</t>
  </si>
  <si>
    <t>Inženiersistēmas nosaukums</t>
  </si>
  <si>
    <t>Risinājumi</t>
  </si>
  <si>
    <t>Risinājums Nr.1</t>
  </si>
  <si>
    <t>Risinājums Nr."n"</t>
  </si>
  <si>
    <t>AVK-V</t>
  </si>
  <si>
    <t xml:space="preserve">Ventilācijas sistēma </t>
  </si>
  <si>
    <t>Centralizēta ventilācijas sistēma ar rekuperātoru</t>
  </si>
  <si>
    <t>AR</t>
  </si>
  <si>
    <t xml:space="preserve">Apdares </t>
  </si>
  <si>
    <t>Būvelementi</t>
  </si>
  <si>
    <t>Ugunsdrošās durvis</t>
  </si>
  <si>
    <t>Alternatīvie risinājumi</t>
  </si>
  <si>
    <t>Alternatīva Nr.1</t>
  </si>
  <si>
    <t>Alternatīva Nr.2</t>
  </si>
  <si>
    <t>Alternatīva Nr.3</t>
  </si>
  <si>
    <t>Pārējie risinājumi</t>
  </si>
  <si>
    <t>Ventagregāta salīdzinājums</t>
  </si>
  <si>
    <t>Decentrilizēta vent sistēma ar rekuperātoru</t>
  </si>
  <si>
    <t>Centralizēta venilācijas sistēma ar rekuperātoru un gaisa piesildīšanu</t>
  </si>
  <si>
    <t>Būvkonstrukcijas</t>
  </si>
  <si>
    <t>Logi</t>
  </si>
  <si>
    <t xml:space="preserve">Durvis </t>
  </si>
  <si>
    <t>Koka durvis</t>
  </si>
  <si>
    <t>Stiklotas durvis</t>
  </si>
  <si>
    <t>kompozītkoka durvis</t>
  </si>
  <si>
    <t>Galvenie rezultāti</t>
  </si>
  <si>
    <t>3.1 Ietekme uz vidi</t>
  </si>
  <si>
    <t>GWP</t>
  </si>
  <si>
    <t>ODP</t>
  </si>
  <si>
    <t>POCP</t>
  </si>
  <si>
    <t>AP</t>
  </si>
  <si>
    <t>EP</t>
  </si>
  <si>
    <t>Building element</t>
  </si>
  <si>
    <t>Ietekme uz vidi uz m² uz gadu</t>
  </si>
  <si>
    <t>GWP 
[kg CO2-eq.]</t>
  </si>
  <si>
    <t>ODP 
[kg R11-eq.]</t>
  </si>
  <si>
    <t>AP 
[kg SO2-eq.]</t>
  </si>
  <si>
    <t>EP 
[kg PO4-eq.]</t>
  </si>
  <si>
    <t>POCP 
[kg C2H4-eq.]</t>
  </si>
  <si>
    <t xml:space="preserve">Sienas </t>
  </si>
  <si>
    <t>Konstrukcijas</t>
  </si>
  <si>
    <t>Logi un Durvis</t>
  </si>
  <si>
    <t>Pārsegumi</t>
  </si>
  <si>
    <t>Pamati</t>
  </si>
  <si>
    <t>Instelācijas un tīkli</t>
  </si>
  <si>
    <t>Būvniecība</t>
  </si>
  <si>
    <t>Lietošana</t>
  </si>
  <si>
    <t>11.16</t>
  </si>
  <si>
    <t>Divviru durvju, galvenās vērtnes platums ir vismaz 80 cm</t>
  </si>
  <si>
    <t xml:space="preserve">Ēkā, cirkulāciju ceļos, visu durvju vērtnes platums ir vismaz 80 cm   </t>
  </si>
  <si>
    <t>11.17</t>
  </si>
  <si>
    <t>5.6.1.</t>
  </si>
  <si>
    <t>Iekštelpu apdares materiālu uzskaite</t>
  </si>
  <si>
    <t>5.6.1</t>
  </si>
  <si>
    <t>Būves komponents</t>
  </si>
  <si>
    <t>Produkta apraksts /  tips</t>
  </si>
  <si>
    <t>Nosaukums</t>
  </si>
  <si>
    <t>Ražotājs</t>
  </si>
  <si>
    <t>Uzstādīšanas vieta</t>
  </si>
  <si>
    <t xml:space="preserve">Vērības  no materiālu specifikācijas. </t>
  </si>
  <si>
    <t xml:space="preserve">Elestīgs grīdas segums </t>
  </si>
  <si>
    <t>Līme</t>
  </si>
  <si>
    <t>Grunts uz grīdu izlīdzinošā sastāva</t>
  </si>
  <si>
    <t>Dabīgā linoleja grīdas segums</t>
  </si>
  <si>
    <t>Forbo</t>
  </si>
  <si>
    <t>SVHC ≤ 0.1%</t>
  </si>
  <si>
    <t>VOC &lt; 0.5%</t>
  </si>
  <si>
    <t>EMICODE EC-1 plus</t>
  </si>
  <si>
    <t>X</t>
  </si>
  <si>
    <t>Iesniegta Tehniskā specifikācija/ rādītāju apliecinoši dokumenti</t>
  </si>
  <si>
    <t>L249DD</t>
  </si>
  <si>
    <t>Thomsit</t>
  </si>
  <si>
    <t>R766</t>
  </si>
  <si>
    <t>Pārsegums G-01</t>
  </si>
  <si>
    <t>Pārsegums G-02</t>
  </si>
  <si>
    <t>Pārsegums G-03</t>
  </si>
  <si>
    <t>Grīda</t>
  </si>
  <si>
    <t>Interjeram materiālu ietekme uz cilvēku veselību.</t>
  </si>
  <si>
    <t>5.6.2</t>
  </si>
  <si>
    <t>5.6.4</t>
  </si>
  <si>
    <t>6.1</t>
  </si>
  <si>
    <t>6.3</t>
  </si>
  <si>
    <t>6.4.1</t>
  </si>
  <si>
    <t>6.4.2</t>
  </si>
  <si>
    <t>7.1</t>
  </si>
  <si>
    <t>7.4</t>
  </si>
  <si>
    <t>8.1</t>
  </si>
  <si>
    <t>8.2</t>
  </si>
  <si>
    <t>5.5</t>
  </si>
  <si>
    <t>5.4</t>
  </si>
  <si>
    <t>5.3</t>
  </si>
  <si>
    <t>R01, RO2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</si>
</sst>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
    <numFmt numFmtId="167" formatCode="0.0E+00"/>
    <numFmt numFmtId="168" formatCode="0.000"/>
  </numFmts>
  <fonts count="45"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6"/>
      <color theme="1"/>
      <name val="Calibri"/>
      <family val="2"/>
      <charset val="186"/>
      <scheme val="minor"/>
    </font>
    <font>
      <i/>
      <sz val="11"/>
      <color theme="1"/>
      <name val="Calibri"/>
      <family val="2"/>
      <charset val="186"/>
      <scheme val="minor"/>
    </font>
    <font>
      <b/>
      <i/>
      <sz val="11"/>
      <color theme="1"/>
      <name val="Calibri"/>
      <family val="2"/>
      <charset val="186"/>
      <scheme val="minor"/>
    </font>
    <font>
      <sz val="8"/>
      <name val="Calibri"/>
      <family val="2"/>
      <charset val="186"/>
      <scheme val="minor"/>
    </font>
    <font>
      <u/>
      <sz val="11"/>
      <color theme="10"/>
      <name val="Calibri"/>
      <family val="2"/>
      <charset val="186"/>
      <scheme val="minor"/>
    </font>
    <font>
      <sz val="10"/>
      <color theme="1"/>
      <name val="Roboto"/>
      <charset val="186"/>
    </font>
    <font>
      <b/>
      <sz val="10"/>
      <color theme="1"/>
      <name val="Roboto"/>
      <charset val="186"/>
    </font>
    <font>
      <sz val="11"/>
      <color theme="1"/>
      <name val="Roboto"/>
      <charset val="186"/>
    </font>
    <font>
      <sz val="9"/>
      <color theme="1"/>
      <name val="Roboto"/>
      <charset val="186"/>
    </font>
    <font>
      <sz val="9"/>
      <name val="Roboto"/>
      <charset val="186"/>
    </font>
    <font>
      <b/>
      <sz val="9"/>
      <name val="Roboto"/>
      <charset val="186"/>
    </font>
    <font>
      <sz val="10"/>
      <name val="Roboto"/>
      <charset val="186"/>
    </font>
    <font>
      <sz val="9"/>
      <color rgb="FFD8F220"/>
      <name val="Roboto"/>
      <charset val="186"/>
    </font>
    <font>
      <sz val="7"/>
      <color rgb="FFD8F220"/>
      <name val="Times New Roman"/>
      <family val="1"/>
      <charset val="186"/>
    </font>
    <font>
      <b/>
      <sz val="14"/>
      <color theme="1"/>
      <name val="Calibri"/>
      <family val="2"/>
      <charset val="186"/>
      <scheme val="minor"/>
    </font>
    <font>
      <b/>
      <sz val="18"/>
      <name val="Calibri"/>
      <family val="2"/>
      <charset val="186"/>
      <scheme val="minor"/>
    </font>
    <font>
      <sz val="11"/>
      <name val="Roboto"/>
      <charset val="186"/>
    </font>
    <font>
      <b/>
      <sz val="12"/>
      <color theme="1"/>
      <name val="Roboto"/>
      <charset val="186"/>
    </font>
    <font>
      <sz val="10"/>
      <name val="Verdana"/>
      <family val="2"/>
    </font>
    <font>
      <i/>
      <sz val="11"/>
      <color theme="0" tint="-0.499984740745262"/>
      <name val="Calibri"/>
      <family val="2"/>
      <charset val="186"/>
      <scheme val="minor"/>
    </font>
    <font>
      <i/>
      <sz val="11"/>
      <color theme="1"/>
      <name val="Roboto"/>
      <charset val="186"/>
    </font>
    <font>
      <i/>
      <sz val="11"/>
      <color theme="0" tint="-0.499984740745262"/>
      <name val="Roboto"/>
      <charset val="186"/>
    </font>
    <font>
      <b/>
      <sz val="13"/>
      <color rgb="FF002859"/>
      <name val="Roboto"/>
      <charset val="186"/>
    </font>
    <font>
      <b/>
      <sz val="16"/>
      <color theme="1"/>
      <name val="Roboto"/>
      <charset val="186"/>
    </font>
    <font>
      <b/>
      <sz val="14"/>
      <color theme="1"/>
      <name val="Roboto"/>
      <charset val="186"/>
    </font>
    <font>
      <b/>
      <vertAlign val="subscript"/>
      <sz val="12"/>
      <color theme="1"/>
      <name val="Roboto"/>
      <charset val="186"/>
    </font>
    <font>
      <sz val="12"/>
      <color theme="1"/>
      <name val="Roboto"/>
      <charset val="186"/>
    </font>
    <font>
      <b/>
      <sz val="11"/>
      <color theme="1"/>
      <name val="Roboto"/>
      <charset val="186"/>
    </font>
    <font>
      <sz val="11"/>
      <color theme="0" tint="-0.499984740745262"/>
      <name val="Roboto"/>
      <charset val="186"/>
    </font>
    <font>
      <b/>
      <i/>
      <sz val="12"/>
      <color theme="1"/>
      <name val="Roboto"/>
      <charset val="186"/>
    </font>
    <font>
      <b/>
      <sz val="10"/>
      <name val="Roboto"/>
      <charset val="186"/>
    </font>
    <font>
      <b/>
      <sz val="16"/>
      <name val="Roboto"/>
      <charset val="186"/>
    </font>
    <font>
      <b/>
      <sz val="14"/>
      <name val="Roboto"/>
      <charset val="186"/>
    </font>
    <font>
      <b/>
      <sz val="11"/>
      <name val="Roboto"/>
      <charset val="186"/>
    </font>
    <font>
      <sz val="11"/>
      <color rgb="FFD8F220"/>
      <name val="Roboto"/>
      <charset val="186"/>
    </font>
    <font>
      <sz val="11"/>
      <color rgb="FF000000"/>
      <name val="Roboto"/>
      <charset val="186"/>
    </font>
    <font>
      <sz val="12"/>
      <color rgb="FF354052"/>
      <name val="Roboto"/>
      <charset val="186"/>
    </font>
    <font>
      <b/>
      <sz val="12"/>
      <color rgb="FF354052"/>
      <name val="Roboto"/>
      <charset val="186"/>
    </font>
    <font>
      <b/>
      <sz val="11"/>
      <color theme="0" tint="-0.499984740745262"/>
      <name val="Roboto"/>
      <charset val="186"/>
    </font>
    <font>
      <b/>
      <u/>
      <sz val="12"/>
      <name val="Roboto"/>
      <charset val="186"/>
    </font>
    <font>
      <b/>
      <u/>
      <sz val="11"/>
      <name val="Roboto"/>
      <charset val="186"/>
    </font>
    <font>
      <i/>
      <sz val="11"/>
      <color theme="0" tint="-0.34998626667073579"/>
      <name val="Roboto"/>
      <charset val="186"/>
    </font>
  </fonts>
  <fills count="14">
    <fill>
      <patternFill patternType="none"/>
    </fill>
    <fill>
      <patternFill patternType="gray125"/>
    </fill>
    <fill>
      <patternFill patternType="solid">
        <fgColor rgb="FFD5DE3D"/>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indexed="9"/>
        <bgColor indexed="26"/>
      </patternFill>
    </fill>
    <fill>
      <patternFill patternType="solid">
        <fgColor theme="0" tint="-0.14999847407452621"/>
        <bgColor indexed="26"/>
      </patternFill>
    </fill>
    <fill>
      <patternFill patternType="solid">
        <fgColor theme="4" tint="0.59999389629810485"/>
        <bgColor indexed="26"/>
      </patternFill>
    </fill>
  </fills>
  <borders count="78">
    <border>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rgb="FFDDDDDD"/>
      </left>
      <right style="medium">
        <color rgb="FFDDDDDD"/>
      </right>
      <top style="thick">
        <color rgb="FF0B4787"/>
      </top>
      <bottom style="thick">
        <color rgb="FFDFE3E9"/>
      </bottom>
      <diagonal/>
    </border>
    <border>
      <left/>
      <right/>
      <top style="medium">
        <color indexed="64"/>
      </top>
      <bottom/>
      <diagonal/>
    </border>
    <border>
      <left style="medium">
        <color indexed="64"/>
      </left>
      <right/>
      <top/>
      <bottom style="medium">
        <color indexed="64"/>
      </bottom>
      <diagonal/>
    </border>
    <border>
      <left style="medium">
        <color rgb="FFDDDDDD"/>
      </left>
      <right style="medium">
        <color rgb="FFDDDDDD"/>
      </right>
      <top style="thick">
        <color rgb="FF0B4787"/>
      </top>
      <bottom style="medium">
        <color indexed="64"/>
      </bottom>
      <diagonal/>
    </border>
    <border>
      <left style="medium">
        <color rgb="FFDDDDDD"/>
      </left>
      <right style="medium">
        <color indexed="64"/>
      </right>
      <top style="thick">
        <color rgb="FF0B4787"/>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ck">
        <color rgb="FF0B4787"/>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21" fillId="0" borderId="0"/>
  </cellStyleXfs>
  <cellXfs count="406">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horizontal="center" vertical="center"/>
    </xf>
    <xf numFmtId="0" fontId="0" fillId="0" borderId="9" xfId="0"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9" fontId="4" fillId="0" borderId="8" xfId="1" applyFont="1" applyBorder="1" applyAlignment="1">
      <alignment horizontal="center" vertical="center"/>
    </xf>
    <xf numFmtId="0" fontId="5" fillId="0" borderId="7" xfId="0" applyFont="1" applyBorder="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2" xfId="0" applyFont="1" applyBorder="1" applyAlignment="1">
      <alignment horizontal="center" vertical="center"/>
    </xf>
    <xf numFmtId="0" fontId="0" fillId="0" borderId="14" xfId="0" applyBorder="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left" vertical="center"/>
    </xf>
    <xf numFmtId="0" fontId="0" fillId="0" borderId="19" xfId="0" applyBorder="1"/>
    <xf numFmtId="0" fontId="0" fillId="3" borderId="18" xfId="0" applyFill="1" applyBorder="1"/>
    <xf numFmtId="0" fontId="0" fillId="0" borderId="18" xfId="0" applyBorder="1"/>
    <xf numFmtId="164" fontId="2" fillId="3" borderId="19" xfId="1" applyNumberFormat="1" applyFont="1" applyFill="1" applyBorder="1"/>
    <xf numFmtId="0" fontId="10" fillId="0" borderId="20" xfId="0" applyFont="1" applyBorder="1" applyAlignment="1">
      <alignment horizontal="center" vertical="center"/>
    </xf>
    <xf numFmtId="0" fontId="0" fillId="0" borderId="0" xfId="0" applyAlignment="1">
      <alignment horizontal="center" vertical="center" wrapText="1"/>
    </xf>
    <xf numFmtId="0" fontId="0" fillId="0" borderId="39" xfId="0" applyBorder="1"/>
    <xf numFmtId="0" fontId="0" fillId="0" borderId="9" xfId="0" applyBorder="1"/>
    <xf numFmtId="0" fontId="0" fillId="0" borderId="0" xfId="0" applyAlignment="1">
      <alignment horizontal="left"/>
    </xf>
    <xf numFmtId="49"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right" vertical="center"/>
    </xf>
    <xf numFmtId="49" fontId="10" fillId="0" borderId="20" xfId="0" applyNumberFormat="1" applyFont="1" applyBorder="1" applyAlignment="1">
      <alignment horizontal="center" vertical="center"/>
    </xf>
    <xf numFmtId="49" fontId="10" fillId="0" borderId="20" xfId="0" applyNumberFormat="1" applyFont="1" applyBorder="1" applyAlignment="1">
      <alignment horizontal="center" vertical="center" wrapText="1"/>
    </xf>
    <xf numFmtId="0" fontId="19" fillId="0" borderId="0" xfId="0" applyFont="1" applyAlignment="1">
      <alignment horizontal="center" vertical="center"/>
    </xf>
    <xf numFmtId="0" fontId="19" fillId="0" borderId="0" xfId="2" applyFont="1" applyFill="1" applyBorder="1" applyAlignment="1">
      <alignment horizontal="center" vertical="center"/>
    </xf>
    <xf numFmtId="49" fontId="10" fillId="0" borderId="54" xfId="0" applyNumberFormat="1" applyFont="1" applyBorder="1" applyAlignment="1">
      <alignment horizontal="center" vertical="center"/>
    </xf>
    <xf numFmtId="0" fontId="19" fillId="0" borderId="55" xfId="0" applyFont="1" applyBorder="1" applyAlignment="1">
      <alignment horizontal="center" vertical="center" wrapText="1"/>
    </xf>
    <xf numFmtId="49" fontId="10" fillId="0" borderId="24" xfId="0" applyNumberFormat="1" applyFont="1" applyBorder="1" applyAlignment="1">
      <alignment horizontal="center" vertical="center"/>
    </xf>
    <xf numFmtId="0" fontId="19" fillId="0" borderId="25" xfId="0" applyFont="1" applyBorder="1" applyAlignment="1">
      <alignment horizontal="center" vertical="center" wrapText="1"/>
    </xf>
    <xf numFmtId="0" fontId="19" fillId="0" borderId="20" xfId="0" applyFont="1" applyBorder="1" applyAlignment="1">
      <alignment horizontal="center" vertical="center" wrapText="1"/>
    </xf>
    <xf numFmtId="0" fontId="10" fillId="0" borderId="20" xfId="0" applyFont="1" applyBorder="1" applyAlignment="1">
      <alignment horizontal="center" vertical="center" wrapText="1"/>
    </xf>
    <xf numFmtId="0" fontId="22" fillId="0" borderId="39" xfId="0" applyFont="1" applyBorder="1"/>
    <xf numFmtId="0" fontId="0" fillId="0" borderId="14" xfId="0" applyBorder="1"/>
    <xf numFmtId="9" fontId="0" fillId="0" borderId="8" xfId="0" applyNumberFormat="1" applyBorder="1" applyAlignment="1">
      <alignment horizontal="center" vertical="center"/>
    </xf>
    <xf numFmtId="0" fontId="0" fillId="3" borderId="19" xfId="0" applyFill="1" applyBorder="1"/>
    <xf numFmtId="0" fontId="17" fillId="2" borderId="40" xfId="0" applyFont="1" applyFill="1" applyBorder="1" applyAlignment="1">
      <alignment vertical="center" wrapText="1"/>
    </xf>
    <xf numFmtId="0" fontId="17" fillId="2" borderId="41" xfId="0" applyFont="1" applyFill="1" applyBorder="1" applyAlignment="1">
      <alignment vertical="center" wrapText="1"/>
    </xf>
    <xf numFmtId="0" fontId="22" fillId="0" borderId="48" xfId="0" applyFont="1" applyBorder="1"/>
    <xf numFmtId="0" fontId="17" fillId="2" borderId="62" xfId="0" applyFont="1" applyFill="1" applyBorder="1" applyAlignment="1">
      <alignment vertical="center" wrapText="1"/>
    </xf>
    <xf numFmtId="9" fontId="22" fillId="0" borderId="7" xfId="0" applyNumberFormat="1" applyFont="1" applyBorder="1"/>
    <xf numFmtId="0" fontId="0" fillId="0" borderId="7" xfId="0" applyBorder="1"/>
    <xf numFmtId="0" fontId="0" fillId="0" borderId="12" xfId="0" applyBorder="1"/>
    <xf numFmtId="0" fontId="17" fillId="2" borderId="62" xfId="0" applyFont="1" applyFill="1" applyBorder="1" applyAlignment="1">
      <alignment horizontal="center" vertical="center" wrapText="1"/>
    </xf>
    <xf numFmtId="0" fontId="0" fillId="0" borderId="7" xfId="0" applyBorder="1" applyAlignment="1">
      <alignment horizontal="center"/>
    </xf>
    <xf numFmtId="0" fontId="0" fillId="0" borderId="12" xfId="0" applyBorder="1" applyAlignment="1">
      <alignment horizontal="center"/>
    </xf>
    <xf numFmtId="168" fontId="4" fillId="0" borderId="7" xfId="1" applyNumberFormat="1" applyFont="1" applyBorder="1" applyAlignment="1">
      <alignment horizontal="center" vertical="center" wrapText="1"/>
    </xf>
    <xf numFmtId="0" fontId="2" fillId="0" borderId="19" xfId="0" applyFont="1" applyBorder="1"/>
    <xf numFmtId="0" fontId="20" fillId="2" borderId="1"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62"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20" fillId="2" borderId="74" xfId="0" applyFont="1" applyFill="1" applyBorder="1" applyAlignment="1">
      <alignment horizontal="center" vertical="center" wrapText="1"/>
    </xf>
    <xf numFmtId="49" fontId="10" fillId="0" borderId="60" xfId="0" applyNumberFormat="1" applyFont="1" applyBorder="1" applyAlignment="1">
      <alignment horizontal="right" vertical="center"/>
    </xf>
    <xf numFmtId="49" fontId="10" fillId="0" borderId="66" xfId="0" applyNumberFormat="1" applyFont="1" applyBorder="1" applyAlignment="1">
      <alignment horizontal="left" vertical="center"/>
    </xf>
    <xf numFmtId="49" fontId="10" fillId="0" borderId="22" xfId="0" applyNumberFormat="1" applyFont="1" applyBorder="1" applyAlignment="1">
      <alignment horizontal="right" vertical="center"/>
    </xf>
    <xf numFmtId="49" fontId="10" fillId="0" borderId="34" xfId="0" applyNumberFormat="1" applyFont="1" applyBorder="1" applyAlignment="1">
      <alignment horizontal="left" vertical="center"/>
    </xf>
    <xf numFmtId="49" fontId="10" fillId="0" borderId="22" xfId="0" applyNumberFormat="1" applyFont="1" applyBorder="1" applyAlignment="1">
      <alignment horizontal="right" vertical="center" wrapText="1"/>
    </xf>
    <xf numFmtId="49" fontId="10" fillId="0" borderId="52" xfId="0" applyNumberFormat="1" applyFont="1" applyBorder="1" applyAlignment="1">
      <alignment horizontal="right" vertical="center"/>
    </xf>
    <xf numFmtId="49" fontId="10" fillId="0" borderId="35" xfId="0" applyNumberFormat="1" applyFont="1" applyBorder="1" applyAlignment="1">
      <alignment horizontal="left" vertical="center"/>
    </xf>
    <xf numFmtId="0" fontId="20" fillId="2" borderId="29" xfId="0" applyFont="1" applyFill="1" applyBorder="1" applyAlignment="1">
      <alignment horizontal="center" vertical="center" wrapText="1"/>
    </xf>
    <xf numFmtId="0" fontId="23" fillId="0" borderId="23" xfId="0" applyFont="1" applyBorder="1" applyAlignment="1">
      <alignment horizontal="center" vertical="center"/>
    </xf>
    <xf numFmtId="0" fontId="10" fillId="0" borderId="54" xfId="0" applyFont="1" applyBorder="1" applyAlignment="1">
      <alignment horizontal="center" vertical="center"/>
    </xf>
    <xf numFmtId="0" fontId="10" fillId="0" borderId="6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23" fillId="0" borderId="21" xfId="0" applyFont="1" applyBorder="1" applyAlignment="1">
      <alignment horizont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10" fillId="0" borderId="31" xfId="0" applyFont="1" applyBorder="1" applyAlignment="1">
      <alignment horizontal="center" vertical="center"/>
    </xf>
    <xf numFmtId="0" fontId="10" fillId="0" borderId="58" xfId="0" applyFont="1" applyBorder="1" applyAlignment="1">
      <alignment horizontal="center" vertical="center"/>
    </xf>
    <xf numFmtId="0" fontId="24" fillId="0" borderId="20" xfId="0" applyFont="1" applyBorder="1" applyAlignment="1">
      <alignment horizontal="center" vertical="center" wrapText="1"/>
    </xf>
    <xf numFmtId="0" fontId="24" fillId="0" borderId="31" xfId="0" applyFont="1" applyBorder="1" applyAlignment="1">
      <alignment horizontal="center" vertical="center" wrapText="1"/>
    </xf>
    <xf numFmtId="0" fontId="10" fillId="0" borderId="59" xfId="0" applyFont="1" applyBorder="1" applyAlignment="1">
      <alignment horizontal="center" vertical="center"/>
    </xf>
    <xf numFmtId="0" fontId="10" fillId="0" borderId="24" xfId="0" applyFont="1" applyBorder="1" applyAlignment="1">
      <alignment horizontal="center" vertical="center"/>
    </xf>
    <xf numFmtId="0" fontId="10" fillId="0" borderId="70" xfId="0" applyFont="1" applyBorder="1" applyAlignment="1">
      <alignment horizontal="center" vertical="center"/>
    </xf>
    <xf numFmtId="0" fontId="10" fillId="0" borderId="25" xfId="0" applyFont="1" applyBorder="1" applyAlignment="1">
      <alignment horizontal="center" vertical="center"/>
    </xf>
    <xf numFmtId="0" fontId="10" fillId="0" borderId="32" xfId="0" applyFont="1" applyBorder="1" applyAlignment="1">
      <alignment horizontal="center" vertical="center"/>
    </xf>
    <xf numFmtId="0" fontId="25" fillId="0" borderId="0" xfId="0" applyFont="1"/>
    <xf numFmtId="0" fontId="10" fillId="0" borderId="0" xfId="0" applyFont="1" applyAlignment="1">
      <alignment horizontal="left" vertical="center"/>
    </xf>
    <xf numFmtId="0" fontId="10" fillId="0" borderId="0" xfId="0" applyFont="1"/>
    <xf numFmtId="0" fontId="10" fillId="0" borderId="57" xfId="0" applyFont="1" applyBorder="1" applyAlignment="1">
      <alignment horizontal="center" vertical="center"/>
    </xf>
    <xf numFmtId="1" fontId="10" fillId="0" borderId="55" xfId="0" applyNumberFormat="1" applyFont="1" applyBorder="1" applyAlignment="1">
      <alignment horizontal="center" vertical="center"/>
    </xf>
    <xf numFmtId="0" fontId="10" fillId="0" borderId="60" xfId="0" applyFont="1" applyBorder="1" applyAlignment="1">
      <alignment horizontal="center" vertical="center"/>
    </xf>
    <xf numFmtId="1" fontId="10" fillId="0" borderId="20" xfId="0" applyNumberFormat="1" applyFont="1" applyBorder="1" applyAlignment="1">
      <alignment horizontal="center" vertical="center"/>
    </xf>
    <xf numFmtId="0" fontId="10" fillId="0" borderId="22" xfId="0" applyFont="1" applyBorder="1" applyAlignment="1">
      <alignment horizontal="center" vertical="center"/>
    </xf>
    <xf numFmtId="0" fontId="20" fillId="0" borderId="59" xfId="0" applyFont="1" applyBorder="1" applyAlignment="1">
      <alignment horizontal="center" vertical="center"/>
    </xf>
    <xf numFmtId="1" fontId="10" fillId="0" borderId="52" xfId="0" applyNumberFormat="1" applyFont="1" applyBorder="1" applyAlignment="1">
      <alignment horizontal="center" vertical="center"/>
    </xf>
    <xf numFmtId="1" fontId="10" fillId="0" borderId="32" xfId="0" applyNumberFormat="1" applyFont="1" applyBorder="1" applyAlignment="1">
      <alignment horizontal="center" vertical="center"/>
    </xf>
    <xf numFmtId="0" fontId="20" fillId="0" borderId="41" xfId="0" applyFont="1" applyBorder="1" applyAlignment="1">
      <alignment horizontal="center" vertical="center" wrapText="1"/>
    </xf>
    <xf numFmtId="20" fontId="20" fillId="2" borderId="40" xfId="0" applyNumberFormat="1" applyFont="1" applyFill="1" applyBorder="1" applyAlignment="1">
      <alignment horizontal="center" vertical="center" wrapText="1"/>
    </xf>
    <xf numFmtId="0" fontId="20" fillId="7" borderId="47" xfId="0" applyFont="1" applyFill="1" applyBorder="1" applyAlignment="1">
      <alignment horizontal="center" vertical="center" wrapText="1"/>
    </xf>
    <xf numFmtId="0" fontId="20" fillId="0" borderId="73" xfId="0" applyFont="1" applyBorder="1" applyAlignment="1">
      <alignment horizontal="center" vertical="center" wrapText="1"/>
    </xf>
    <xf numFmtId="0" fontId="20" fillId="7" borderId="42" xfId="0" applyFont="1" applyFill="1" applyBorder="1" applyAlignment="1">
      <alignment horizontal="center" vertical="center" wrapText="1"/>
    </xf>
    <xf numFmtId="0" fontId="20" fillId="7" borderId="0" xfId="0" applyFont="1" applyFill="1" applyAlignment="1">
      <alignment horizontal="center" vertical="center" wrapText="1"/>
    </xf>
    <xf numFmtId="0" fontId="20" fillId="7" borderId="43" xfId="0" applyFont="1" applyFill="1" applyBorder="1" applyAlignment="1">
      <alignment horizontal="center" vertical="center" wrapText="1"/>
    </xf>
    <xf numFmtId="20" fontId="20" fillId="2" borderId="26" xfId="0" applyNumberFormat="1"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7" borderId="44" xfId="0" applyFont="1" applyFill="1" applyBorder="1" applyAlignment="1">
      <alignment horizontal="center" vertical="center" wrapText="1"/>
    </xf>
    <xf numFmtId="0" fontId="10" fillId="0" borderId="39" xfId="0" applyFont="1" applyBorder="1" applyAlignment="1">
      <alignment horizontal="center" vertical="center"/>
    </xf>
    <xf numFmtId="1" fontId="10" fillId="0" borderId="0" xfId="0" applyNumberFormat="1" applyFont="1" applyAlignment="1">
      <alignment horizontal="center" vertical="center"/>
    </xf>
    <xf numFmtId="0" fontId="10" fillId="0" borderId="9" xfId="0" applyFont="1" applyBorder="1" applyAlignment="1">
      <alignment horizontal="center" vertical="center"/>
    </xf>
    <xf numFmtId="0" fontId="10" fillId="0" borderId="40" xfId="0" applyFont="1" applyBorder="1" applyAlignment="1">
      <alignment horizontal="center" vertical="center"/>
    </xf>
    <xf numFmtId="0" fontId="10" fillId="0" borderId="47" xfId="0" applyFont="1" applyBorder="1"/>
    <xf numFmtId="0" fontId="10" fillId="0" borderId="41" xfId="0" applyFont="1" applyBorder="1"/>
    <xf numFmtId="0" fontId="29" fillId="0" borderId="40" xfId="0" applyFont="1" applyBorder="1" applyAlignment="1">
      <alignment horizontal="center" vertical="center"/>
    </xf>
    <xf numFmtId="0" fontId="10" fillId="0" borderId="53" xfId="0" applyFont="1" applyBorder="1" applyAlignment="1">
      <alignment horizontal="center" vertical="center"/>
    </xf>
    <xf numFmtId="0" fontId="10" fillId="0" borderId="45" xfId="0" applyFont="1" applyBorder="1" applyAlignment="1">
      <alignment horizontal="center" vertical="center"/>
    </xf>
    <xf numFmtId="0" fontId="10" fillId="0" borderId="51" xfId="0" applyFont="1" applyBorder="1" applyAlignment="1">
      <alignment horizontal="center" vertical="center"/>
    </xf>
    <xf numFmtId="0" fontId="10" fillId="0" borderId="72" xfId="0" applyFont="1" applyBorder="1" applyAlignment="1">
      <alignment horizontal="center" vertical="center"/>
    </xf>
    <xf numFmtId="165" fontId="10" fillId="6" borderId="52" xfId="0" applyNumberFormat="1" applyFont="1" applyFill="1" applyBorder="1" applyAlignment="1">
      <alignment horizontal="center" vertical="center"/>
    </xf>
    <xf numFmtId="165" fontId="10" fillId="6" borderId="32" xfId="0" applyNumberFormat="1" applyFont="1" applyFill="1" applyBorder="1" applyAlignment="1">
      <alignment horizontal="center" vertical="center"/>
    </xf>
    <xf numFmtId="0" fontId="20" fillId="2" borderId="42" xfId="0" applyFont="1" applyFill="1" applyBorder="1" applyAlignment="1">
      <alignment horizontal="center" vertical="center" wrapText="1"/>
    </xf>
    <xf numFmtId="0" fontId="20" fillId="2" borderId="43" xfId="0" applyFont="1" applyFill="1" applyBorder="1" applyAlignment="1">
      <alignment horizontal="center" vertical="center" wrapText="1"/>
    </xf>
    <xf numFmtId="0" fontId="30" fillId="0" borderId="38" xfId="0" applyFont="1" applyBorder="1" applyAlignment="1">
      <alignment horizontal="center" vertical="center"/>
    </xf>
    <xf numFmtId="0" fontId="23" fillId="0" borderId="33" xfId="0" applyFont="1" applyBorder="1" applyAlignment="1">
      <alignment horizontal="left" vertical="center"/>
    </xf>
    <xf numFmtId="1" fontId="23" fillId="0" borderId="61" xfId="1" applyNumberFormat="1" applyFont="1" applyBorder="1" applyAlignment="1">
      <alignment horizontal="center" vertical="center"/>
    </xf>
    <xf numFmtId="0" fontId="30" fillId="0" borderId="36" xfId="0" applyFont="1" applyBorder="1" applyAlignment="1">
      <alignment horizontal="center" vertical="center"/>
    </xf>
    <xf numFmtId="0" fontId="23" fillId="0" borderId="34" xfId="0" applyFont="1" applyBorder="1" applyAlignment="1">
      <alignment horizontal="left" vertical="center"/>
    </xf>
    <xf numFmtId="1" fontId="23" fillId="0" borderId="36" xfId="1" applyNumberFormat="1" applyFont="1" applyBorder="1" applyAlignment="1">
      <alignment horizontal="center" vertical="center"/>
    </xf>
    <xf numFmtId="0" fontId="23" fillId="0" borderId="34" xfId="0" applyFont="1" applyBorder="1" applyAlignment="1">
      <alignment horizontal="left" wrapText="1"/>
    </xf>
    <xf numFmtId="0" fontId="30" fillId="0" borderId="36" xfId="0" applyFont="1" applyBorder="1" applyAlignment="1">
      <alignment horizontal="center" vertical="center" wrapText="1"/>
    </xf>
    <xf numFmtId="0" fontId="30" fillId="0" borderId="37" xfId="0" applyFont="1" applyBorder="1" applyAlignment="1">
      <alignment horizontal="center" vertical="center"/>
    </xf>
    <xf numFmtId="0" fontId="23" fillId="0" borderId="35" xfId="0" applyFont="1" applyBorder="1" applyAlignment="1">
      <alignment horizontal="left" vertical="center"/>
    </xf>
    <xf numFmtId="0" fontId="30" fillId="0" borderId="0" xfId="0" applyFont="1" applyAlignment="1">
      <alignment horizontal="center" vertical="center"/>
    </xf>
    <xf numFmtId="0" fontId="23" fillId="0" borderId="24" xfId="0" applyFont="1" applyBorder="1" applyAlignment="1">
      <alignment horizontal="center"/>
    </xf>
    <xf numFmtId="1" fontId="23" fillId="0" borderId="37" xfId="1" applyNumberFormat="1" applyFont="1" applyBorder="1" applyAlignment="1">
      <alignment horizontal="center" vertical="center"/>
    </xf>
    <xf numFmtId="0" fontId="23" fillId="0" borderId="1" xfId="0" applyFont="1" applyBorder="1" applyAlignment="1">
      <alignment horizontal="center"/>
    </xf>
    <xf numFmtId="1" fontId="10" fillId="5" borderId="5" xfId="0" applyNumberFormat="1" applyFont="1" applyFill="1" applyBorder="1"/>
    <xf numFmtId="0" fontId="24" fillId="0" borderId="33" xfId="0" applyFont="1" applyBorder="1" applyAlignment="1">
      <alignment horizontal="left" vertical="center"/>
    </xf>
    <xf numFmtId="9" fontId="24" fillId="0" borderId="30" xfId="0" applyNumberFormat="1" applyFont="1" applyBorder="1" applyAlignment="1">
      <alignment horizontal="center" vertical="center"/>
    </xf>
    <xf numFmtId="9" fontId="24" fillId="0" borderId="43" xfId="0" applyNumberFormat="1" applyFont="1" applyBorder="1" applyAlignment="1">
      <alignment horizontal="center" vertical="center"/>
    </xf>
    <xf numFmtId="0" fontId="24" fillId="0" borderId="34" xfId="0" applyFont="1" applyBorder="1" applyAlignment="1">
      <alignment horizontal="left" vertical="center"/>
    </xf>
    <xf numFmtId="10" fontId="24" fillId="0" borderId="31" xfId="0" applyNumberFormat="1" applyFont="1" applyBorder="1" applyAlignment="1">
      <alignment horizontal="center" vertical="center"/>
    </xf>
    <xf numFmtId="10" fontId="24" fillId="0" borderId="43" xfId="0" applyNumberFormat="1" applyFont="1" applyBorder="1" applyAlignment="1">
      <alignment horizontal="center" vertical="center"/>
    </xf>
    <xf numFmtId="0" fontId="24" fillId="0" borderId="31" xfId="0" applyFont="1" applyBorder="1" applyAlignment="1">
      <alignment horizontal="center" vertical="center"/>
    </xf>
    <xf numFmtId="0" fontId="24" fillId="0" borderId="43" xfId="0" applyFont="1" applyBorder="1" applyAlignment="1">
      <alignment horizontal="center" vertical="center"/>
    </xf>
    <xf numFmtId="0" fontId="24" fillId="0" borderId="34" xfId="0" applyFont="1" applyBorder="1" applyAlignment="1">
      <alignment horizontal="left" wrapText="1"/>
    </xf>
    <xf numFmtId="0" fontId="24" fillId="0" borderId="35" xfId="0" applyFont="1" applyBorder="1" applyAlignment="1">
      <alignment horizontal="left" vertical="center"/>
    </xf>
    <xf numFmtId="0" fontId="24" fillId="0" borderId="32" xfId="0" applyFont="1" applyBorder="1" applyAlignment="1">
      <alignment horizontal="center" vertical="center"/>
    </xf>
    <xf numFmtId="164" fontId="31" fillId="0" borderId="5" xfId="0" applyNumberFormat="1" applyFont="1" applyBorder="1"/>
    <xf numFmtId="2" fontId="31" fillId="0" borderId="5" xfId="0" applyNumberFormat="1" applyFont="1" applyBorder="1"/>
    <xf numFmtId="0" fontId="32" fillId="0" borderId="0" xfId="0" applyFont="1"/>
    <xf numFmtId="0" fontId="20" fillId="0" borderId="0" xfId="0" applyFont="1" applyAlignment="1">
      <alignment horizontal="center" vertical="center" wrapText="1"/>
    </xf>
    <xf numFmtId="9" fontId="24" fillId="0" borderId="30" xfId="1" applyFont="1" applyBorder="1" applyAlignment="1">
      <alignment horizontal="center" vertical="center"/>
    </xf>
    <xf numFmtId="9" fontId="24" fillId="0" borderId="0" xfId="1" applyFont="1" applyBorder="1" applyAlignment="1">
      <alignment horizontal="center" vertical="center"/>
    </xf>
    <xf numFmtId="0" fontId="23" fillId="0" borderId="21" xfId="0" applyFont="1" applyBorder="1" applyAlignment="1">
      <alignment horizontal="center" vertical="center"/>
    </xf>
    <xf numFmtId="9" fontId="24" fillId="0" borderId="31" xfId="1" applyFont="1" applyBorder="1" applyAlignment="1">
      <alignment horizontal="center" vertical="center"/>
    </xf>
    <xf numFmtId="0" fontId="24" fillId="0" borderId="0" xfId="0" applyFont="1" applyAlignment="1">
      <alignment horizontal="center" vertical="center"/>
    </xf>
    <xf numFmtId="0" fontId="23" fillId="0" borderId="24" xfId="0" applyFont="1" applyBorder="1" applyAlignment="1">
      <alignment horizontal="center" vertical="center"/>
    </xf>
    <xf numFmtId="164" fontId="31" fillId="0" borderId="0" xfId="0" applyNumberFormat="1" applyFont="1"/>
    <xf numFmtId="0" fontId="26" fillId="0" borderId="0" xfId="0" applyFont="1" applyAlignment="1">
      <alignment vertical="center" wrapText="1"/>
    </xf>
    <xf numFmtId="0" fontId="10" fillId="0" borderId="0" xfId="0" applyFont="1" applyAlignment="1">
      <alignment vertical="top"/>
    </xf>
    <xf numFmtId="0" fontId="8" fillId="0" borderId="0" xfId="0" applyFont="1" applyAlignment="1">
      <alignment horizontal="center" vertical="center"/>
    </xf>
    <xf numFmtId="0" fontId="9" fillId="0" borderId="0" xfId="0" applyFont="1" applyAlignment="1">
      <alignment horizontal="center" vertical="center" wrapText="1"/>
    </xf>
    <xf numFmtId="49" fontId="33" fillId="0" borderId="0" xfId="0" applyNumberFormat="1" applyFont="1" applyAlignment="1">
      <alignment horizontal="center" vertical="center" wrapText="1"/>
    </xf>
    <xf numFmtId="0" fontId="14" fillId="0" borderId="0" xfId="0" applyFont="1" applyAlignment="1" applyProtection="1">
      <alignment horizontal="center" vertical="center" wrapText="1"/>
      <protection locked="0"/>
    </xf>
    <xf numFmtId="49" fontId="9" fillId="0" borderId="0" xfId="0" applyNumberFormat="1" applyFont="1" applyAlignment="1">
      <alignment horizontal="center" vertical="center" wrapText="1"/>
    </xf>
    <xf numFmtId="0" fontId="11" fillId="0" borderId="0" xfId="0" applyFont="1" applyAlignment="1">
      <alignment horizontal="center" vertical="center" wrapText="1"/>
    </xf>
    <xf numFmtId="165" fontId="9"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0" fontId="30" fillId="0" borderId="20" xfId="0" applyFont="1" applyBorder="1" applyAlignment="1">
      <alignment horizontal="center" vertical="center" wrapText="1"/>
    </xf>
    <xf numFmtId="0" fontId="30" fillId="0" borderId="0" xfId="0" applyFont="1" applyAlignment="1">
      <alignment horizontal="center" vertical="center" wrapText="1"/>
    </xf>
    <xf numFmtId="0" fontId="30"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27" fillId="0" borderId="0" xfId="0" applyFont="1" applyAlignment="1">
      <alignment horizontal="center" vertical="center"/>
    </xf>
    <xf numFmtId="0" fontId="8" fillId="0" borderId="0" xfId="0" applyFont="1" applyAlignment="1">
      <alignment horizontal="center" vertical="center" wrapText="1"/>
    </xf>
    <xf numFmtId="0" fontId="27" fillId="0" borderId="0" xfId="0" applyFont="1" applyAlignment="1">
      <alignment horizontal="center" vertical="center" wrapText="1"/>
    </xf>
    <xf numFmtId="49" fontId="19" fillId="0" borderId="20" xfId="0" applyNumberFormat="1" applyFont="1" applyBorder="1" applyAlignment="1">
      <alignment horizontal="center" vertical="center" wrapText="1"/>
    </xf>
    <xf numFmtId="0" fontId="36" fillId="0" borderId="20" xfId="0" applyFont="1" applyBorder="1" applyAlignment="1">
      <alignment horizontal="center" vertical="center" wrapText="1"/>
    </xf>
    <xf numFmtId="0" fontId="19" fillId="0" borderId="0" xfId="0" applyFont="1" applyAlignment="1" applyProtection="1">
      <alignment horizontal="center" vertical="center" wrapText="1"/>
      <protection locked="0"/>
    </xf>
    <xf numFmtId="0" fontId="10" fillId="4" borderId="20" xfId="0" applyFont="1" applyFill="1" applyBorder="1" applyAlignment="1">
      <alignment horizontal="center" vertical="center" wrapText="1"/>
    </xf>
    <xf numFmtId="0" fontId="38" fillId="0" borderId="20" xfId="0" applyFont="1" applyBorder="1" applyAlignment="1">
      <alignment horizontal="center" vertical="center" wrapText="1"/>
    </xf>
    <xf numFmtId="0" fontId="30" fillId="0" borderId="20" xfId="0" applyFont="1" applyBorder="1" applyAlignment="1">
      <alignment horizontal="center" vertical="center"/>
    </xf>
    <xf numFmtId="0" fontId="10" fillId="0" borderId="39" xfId="0" applyFont="1" applyBorder="1"/>
    <xf numFmtId="0" fontId="10" fillId="0" borderId="9" xfId="0" applyFont="1" applyBorder="1"/>
    <xf numFmtId="0" fontId="10" fillId="0" borderId="48" xfId="0" applyFont="1" applyBorder="1"/>
    <xf numFmtId="0" fontId="10" fillId="0" borderId="47" xfId="0" applyFont="1" applyBorder="1" applyAlignment="1">
      <alignment wrapText="1"/>
    </xf>
    <xf numFmtId="0" fontId="10" fillId="0" borderId="41" xfId="0" applyFont="1" applyBorder="1" applyAlignment="1">
      <alignment wrapText="1"/>
    </xf>
    <xf numFmtId="0" fontId="10" fillId="0" borderId="0" xfId="0" applyFont="1" applyAlignment="1">
      <alignment wrapText="1"/>
    </xf>
    <xf numFmtId="165" fontId="10" fillId="0" borderId="0" xfId="0" applyNumberFormat="1" applyFont="1"/>
    <xf numFmtId="1" fontId="10" fillId="0" borderId="9" xfId="0" applyNumberFormat="1" applyFont="1" applyBorder="1"/>
    <xf numFmtId="1" fontId="10" fillId="5" borderId="14" xfId="0" applyNumberFormat="1" applyFont="1" applyFill="1" applyBorder="1"/>
    <xf numFmtId="0" fontId="30" fillId="0" borderId="40" xfId="0" applyFont="1" applyBorder="1" applyAlignment="1">
      <alignment horizontal="center" vertical="center"/>
    </xf>
    <xf numFmtId="0" fontId="29" fillId="0" borderId="48" xfId="0" applyFont="1" applyBorder="1" applyAlignment="1">
      <alignment horizontal="center" vertical="center"/>
    </xf>
    <xf numFmtId="1" fontId="39" fillId="4" borderId="49" xfId="0" applyNumberFormat="1" applyFont="1" applyFill="1" applyBorder="1" applyAlignment="1">
      <alignment horizontal="center" vertical="center" wrapText="1"/>
    </xf>
    <xf numFmtId="1" fontId="29" fillId="5" borderId="14" xfId="0" applyNumberFormat="1" applyFont="1" applyFill="1" applyBorder="1" applyAlignment="1">
      <alignment horizontal="center" vertical="center"/>
    </xf>
    <xf numFmtId="0" fontId="10" fillId="0" borderId="40" xfId="0" applyFont="1" applyBorder="1"/>
    <xf numFmtId="0" fontId="29" fillId="0" borderId="39" xfId="0" applyFont="1" applyBorder="1" applyAlignment="1">
      <alignment horizontal="center" vertical="center"/>
    </xf>
    <xf numFmtId="0" fontId="39" fillId="4" borderId="46" xfId="0" applyFont="1" applyFill="1" applyBorder="1" applyAlignment="1">
      <alignment horizontal="center" vertical="center" wrapText="1"/>
    </xf>
    <xf numFmtId="0" fontId="29" fillId="5" borderId="9" xfId="0" applyFont="1" applyFill="1" applyBorder="1" applyAlignment="1">
      <alignment horizontal="center" vertical="center"/>
    </xf>
    <xf numFmtId="1" fontId="39" fillId="4" borderId="46" xfId="0" applyNumberFormat="1" applyFont="1" applyFill="1" applyBorder="1" applyAlignment="1">
      <alignment horizontal="center" vertical="center" wrapText="1"/>
    </xf>
    <xf numFmtId="1" fontId="29" fillId="5" borderId="9" xfId="0" applyNumberFormat="1" applyFont="1" applyFill="1" applyBorder="1" applyAlignment="1">
      <alignment horizontal="center" vertical="center"/>
    </xf>
    <xf numFmtId="0" fontId="10" fillId="0" borderId="48" xfId="0" applyFont="1" applyBorder="1" applyAlignment="1">
      <alignment horizontal="center" vertical="center" wrapText="1"/>
    </xf>
    <xf numFmtId="1" fontId="39" fillId="4" borderId="49" xfId="0" applyNumberFormat="1" applyFont="1" applyFill="1" applyBorder="1" applyAlignment="1">
      <alignment horizontal="left" vertical="center" wrapText="1"/>
    </xf>
    <xf numFmtId="0" fontId="39" fillId="5" borderId="50" xfId="0" applyFont="1" applyFill="1" applyBorder="1" applyAlignment="1">
      <alignment horizontal="left" vertical="center" wrapText="1"/>
    </xf>
    <xf numFmtId="0" fontId="27" fillId="0" borderId="0" xfId="0" applyFont="1"/>
    <xf numFmtId="0" fontId="20" fillId="0" borderId="40" xfId="0" applyFont="1" applyBorder="1"/>
    <xf numFmtId="0" fontId="20" fillId="0" borderId="40"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0" xfId="0" applyFont="1" applyFill="1" applyAlignment="1">
      <alignment horizontal="right" vertical="center" wrapText="1"/>
    </xf>
    <xf numFmtId="0" fontId="29" fillId="0" borderId="75"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9" xfId="0" applyFont="1" applyFill="1" applyBorder="1" applyAlignment="1">
      <alignment horizontal="right" vertical="center" wrapText="1"/>
    </xf>
    <xf numFmtId="0" fontId="10" fillId="2" borderId="14" xfId="0" applyFont="1" applyFill="1" applyBorder="1" applyAlignment="1">
      <alignment horizontal="right" vertical="center" wrapText="1"/>
    </xf>
    <xf numFmtId="0" fontId="40" fillId="4" borderId="76" xfId="0" applyFont="1" applyFill="1" applyBorder="1" applyAlignment="1">
      <alignment horizontal="left" vertical="center" wrapText="1"/>
    </xf>
    <xf numFmtId="0" fontId="10" fillId="2" borderId="2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27" fillId="2" borderId="58" xfId="0" applyFont="1" applyFill="1" applyBorder="1" applyAlignment="1">
      <alignment vertical="center" wrapText="1"/>
    </xf>
    <xf numFmtId="0" fontId="27" fillId="2" borderId="28" xfId="0" applyFont="1" applyFill="1" applyBorder="1" applyAlignment="1">
      <alignment vertical="center" wrapText="1"/>
    </xf>
    <xf numFmtId="0" fontId="10" fillId="0" borderId="69" xfId="0" applyFont="1" applyBorder="1"/>
    <xf numFmtId="0" fontId="10" fillId="0" borderId="71" xfId="0" applyFont="1" applyBorder="1"/>
    <xf numFmtId="0" fontId="24" fillId="0" borderId="39" xfId="0" applyFont="1" applyBorder="1"/>
    <xf numFmtId="9" fontId="24" fillId="0" borderId="16" xfId="0" applyNumberFormat="1" applyFont="1" applyBorder="1"/>
    <xf numFmtId="0" fontId="24" fillId="0" borderId="48" xfId="0" applyFont="1" applyBorder="1"/>
    <xf numFmtId="9" fontId="24" fillId="0" borderId="17" xfId="0" applyNumberFormat="1" applyFont="1" applyBorder="1"/>
    <xf numFmtId="0" fontId="10" fillId="0" borderId="11" xfId="0" applyFont="1" applyBorder="1"/>
    <xf numFmtId="0" fontId="10" fillId="0" borderId="14" xfId="0" applyFont="1" applyBorder="1"/>
    <xf numFmtId="0" fontId="27" fillId="2" borderId="54" xfId="0" applyFont="1" applyFill="1" applyBorder="1" applyAlignment="1">
      <alignment vertical="center" wrapText="1"/>
    </xf>
    <xf numFmtId="0" fontId="30" fillId="2" borderId="6" xfId="0" applyFont="1" applyFill="1" applyBorder="1" applyAlignment="1">
      <alignment vertical="center" wrapText="1"/>
    </xf>
    <xf numFmtId="0" fontId="30" fillId="2" borderId="16" xfId="0" applyFont="1" applyFill="1" applyBorder="1" applyAlignment="1">
      <alignment vertical="center" wrapText="1"/>
    </xf>
    <xf numFmtId="0" fontId="30" fillId="2" borderId="16" xfId="0" applyFont="1" applyFill="1" applyBorder="1" applyAlignment="1">
      <alignment horizontal="center" vertical="center" wrapText="1"/>
    </xf>
    <xf numFmtId="0" fontId="30" fillId="2" borderId="9" xfId="0" applyFont="1" applyFill="1" applyBorder="1" applyAlignment="1">
      <alignment vertical="center" wrapText="1"/>
    </xf>
    <xf numFmtId="0" fontId="24" fillId="0" borderId="6" xfId="0" applyFont="1" applyBorder="1"/>
    <xf numFmtId="0" fontId="24" fillId="0" borderId="10" xfId="0" applyFont="1" applyBorder="1"/>
    <xf numFmtId="0" fontId="10" fillId="0" borderId="0" xfId="0" applyFont="1" applyAlignment="1">
      <alignment horizontal="left"/>
    </xf>
    <xf numFmtId="0" fontId="29" fillId="2" borderId="20" xfId="0" applyFont="1" applyFill="1" applyBorder="1" applyAlignment="1">
      <alignment horizontal="center" vertical="center" wrapText="1"/>
    </xf>
    <xf numFmtId="0" fontId="10" fillId="0" borderId="0" xfId="0" applyFont="1" applyAlignment="1">
      <alignment horizontal="left" vertical="center" wrapText="1"/>
    </xf>
    <xf numFmtId="0" fontId="23" fillId="0" borderId="20" xfId="0" applyFont="1" applyBorder="1" applyAlignment="1">
      <alignment wrapText="1"/>
    </xf>
    <xf numFmtId="4" fontId="10" fillId="0" borderId="20" xfId="0" applyNumberFormat="1" applyFont="1" applyBorder="1" applyAlignment="1">
      <alignment wrapText="1"/>
    </xf>
    <xf numFmtId="4" fontId="30" fillId="0" borderId="20" xfId="0" applyNumberFormat="1" applyFont="1" applyBorder="1" applyAlignment="1">
      <alignment wrapText="1"/>
    </xf>
    <xf numFmtId="0" fontId="23" fillId="9" borderId="20" xfId="0" applyFont="1" applyFill="1" applyBorder="1" applyAlignment="1">
      <alignment wrapText="1"/>
    </xf>
    <xf numFmtId="4" fontId="10" fillId="9" borderId="20" xfId="0" applyNumberFormat="1" applyFont="1" applyFill="1" applyBorder="1" applyAlignment="1">
      <alignment wrapText="1"/>
    </xf>
    <xf numFmtId="4" fontId="30" fillId="9" borderId="20" xfId="0" applyNumberFormat="1" applyFont="1" applyFill="1" applyBorder="1" applyAlignment="1">
      <alignment wrapText="1"/>
    </xf>
    <xf numFmtId="0" fontId="24" fillId="0" borderId="20" xfId="0" applyFont="1" applyBorder="1" applyAlignment="1">
      <alignment wrapText="1"/>
    </xf>
    <xf numFmtId="4" fontId="31" fillId="0" borderId="20" xfId="0" applyNumberFormat="1" applyFont="1" applyBorder="1" applyAlignment="1">
      <alignment wrapText="1"/>
    </xf>
    <xf numFmtId="4" fontId="41" fillId="0" borderId="20" xfId="0" applyNumberFormat="1" applyFont="1" applyBorder="1" applyAlignment="1">
      <alignment wrapText="1"/>
    </xf>
    <xf numFmtId="0" fontId="24" fillId="9" borderId="20" xfId="0" applyFont="1" applyFill="1" applyBorder="1" applyAlignment="1">
      <alignment wrapText="1"/>
    </xf>
    <xf numFmtId="4" fontId="31" fillId="9" borderId="20" xfId="0" applyNumberFormat="1" applyFont="1" applyFill="1" applyBorder="1" applyAlignment="1">
      <alignment wrapText="1"/>
    </xf>
    <xf numFmtId="4" fontId="41" fillId="9" borderId="20" xfId="0" applyNumberFormat="1" applyFont="1" applyFill="1" applyBorder="1" applyAlignment="1">
      <alignment wrapText="1"/>
    </xf>
    <xf numFmtId="4" fontId="30" fillId="2" borderId="20" xfId="0" applyNumberFormat="1" applyFont="1" applyFill="1" applyBorder="1" applyAlignment="1">
      <alignment wrapText="1"/>
    </xf>
    <xf numFmtId="0" fontId="14" fillId="0" borderId="0" xfId="3" applyFont="1"/>
    <xf numFmtId="0" fontId="42" fillId="0" borderId="0" xfId="3" applyFont="1"/>
    <xf numFmtId="0" fontId="13" fillId="0" borderId="5" xfId="3" applyFont="1" applyBorder="1"/>
    <xf numFmtId="0" fontId="10" fillId="11" borderId="0" xfId="3" applyFont="1" applyFill="1"/>
    <xf numFmtId="0" fontId="10" fillId="0" borderId="0" xfId="3" applyFont="1"/>
    <xf numFmtId="0" fontId="10" fillId="0" borderId="11" xfId="3" applyFont="1" applyBorder="1"/>
    <xf numFmtId="0" fontId="35" fillId="0" borderId="0" xfId="3" applyFont="1"/>
    <xf numFmtId="0" fontId="36" fillId="0" borderId="26" xfId="3" applyFont="1" applyBorder="1"/>
    <xf numFmtId="0" fontId="19" fillId="0" borderId="21" xfId="3" applyFont="1" applyBorder="1"/>
    <xf numFmtId="2" fontId="36" fillId="0" borderId="36" xfId="3" applyNumberFormat="1" applyFont="1" applyBorder="1" applyAlignment="1">
      <alignment horizontal="center"/>
    </xf>
    <xf numFmtId="0" fontId="19" fillId="0" borderId="0" xfId="3" applyFont="1"/>
    <xf numFmtId="11" fontId="36" fillId="0" borderId="36" xfId="3" applyNumberFormat="1" applyFont="1" applyBorder="1" applyAlignment="1">
      <alignment horizontal="center"/>
    </xf>
    <xf numFmtId="166" fontId="36" fillId="0" borderId="36" xfId="3" applyNumberFormat="1" applyFont="1" applyBorder="1" applyAlignment="1">
      <alignment horizontal="center"/>
    </xf>
    <xf numFmtId="0" fontId="19" fillId="0" borderId="24" xfId="3" applyFont="1" applyBorder="1"/>
    <xf numFmtId="166" fontId="36" fillId="0" borderId="37" xfId="3" applyNumberFormat="1" applyFont="1" applyBorder="1" applyAlignment="1">
      <alignment horizontal="center"/>
    </xf>
    <xf numFmtId="0" fontId="43" fillId="11" borderId="0" xfId="3" applyFont="1" applyFill="1"/>
    <xf numFmtId="0" fontId="19" fillId="11" borderId="0" xfId="3" applyFont="1" applyFill="1"/>
    <xf numFmtId="0" fontId="36" fillId="0" borderId="0" xfId="3" applyFont="1" applyAlignment="1">
      <alignment vertical="center"/>
    </xf>
    <xf numFmtId="0" fontId="36" fillId="12" borderId="27" xfId="3" applyFont="1" applyFill="1" applyBorder="1" applyAlignment="1">
      <alignment horizontal="center" wrapText="1"/>
    </xf>
    <xf numFmtId="0" fontId="36" fillId="12" borderId="62" xfId="3" applyFont="1" applyFill="1" applyBorder="1" applyAlignment="1">
      <alignment horizontal="center" wrapText="1"/>
    </xf>
    <xf numFmtId="0" fontId="36" fillId="12" borderId="67" xfId="3" applyFont="1" applyFill="1" applyBorder="1" applyAlignment="1">
      <alignment horizontal="center" wrapText="1"/>
    </xf>
    <xf numFmtId="0" fontId="36" fillId="0" borderId="0" xfId="3" applyFont="1" applyAlignment="1">
      <alignment horizontal="center" wrapText="1"/>
    </xf>
    <xf numFmtId="0" fontId="19" fillId="0" borderId="57" xfId="3" applyFont="1" applyBorder="1"/>
    <xf numFmtId="165" fontId="24" fillId="11" borderId="54" xfId="3" applyNumberFormat="1" applyFont="1" applyFill="1" applyBorder="1" applyAlignment="1">
      <alignment horizontal="center"/>
    </xf>
    <xf numFmtId="167" fontId="24" fillId="11" borderId="55" xfId="3" applyNumberFormat="1" applyFont="1" applyFill="1" applyBorder="1" applyAlignment="1">
      <alignment horizontal="center"/>
    </xf>
    <xf numFmtId="168" fontId="24" fillId="11" borderId="55" xfId="3" applyNumberFormat="1" applyFont="1" applyFill="1" applyBorder="1" applyAlignment="1">
      <alignment horizontal="center"/>
    </xf>
    <xf numFmtId="168" fontId="24" fillId="11" borderId="56" xfId="3" applyNumberFormat="1" applyFont="1" applyFill="1" applyBorder="1" applyAlignment="1">
      <alignment horizontal="center"/>
    </xf>
    <xf numFmtId="1" fontId="19" fillId="0" borderId="0" xfId="3" applyNumberFormat="1" applyFont="1" applyAlignment="1">
      <alignment horizontal="center"/>
    </xf>
    <xf numFmtId="0" fontId="19" fillId="0" borderId="58" xfId="3" applyFont="1" applyBorder="1"/>
    <xf numFmtId="165" fontId="24" fillId="11" borderId="21" xfId="3" applyNumberFormat="1" applyFont="1" applyFill="1" applyBorder="1" applyAlignment="1">
      <alignment horizontal="center"/>
    </xf>
    <xf numFmtId="167" fontId="24" fillId="11" borderId="20" xfId="3" applyNumberFormat="1" applyFont="1" applyFill="1" applyBorder="1" applyAlignment="1">
      <alignment horizontal="center"/>
    </xf>
    <xf numFmtId="168" fontId="24" fillId="11" borderId="20" xfId="3" applyNumberFormat="1" applyFont="1" applyFill="1" applyBorder="1" applyAlignment="1">
      <alignment horizontal="center"/>
    </xf>
    <xf numFmtId="168" fontId="24" fillId="11" borderId="31" xfId="3" applyNumberFormat="1" applyFont="1" applyFill="1" applyBorder="1" applyAlignment="1">
      <alignment horizontal="center"/>
    </xf>
    <xf numFmtId="0" fontId="19" fillId="0" borderId="68" xfId="3" applyFont="1" applyBorder="1"/>
    <xf numFmtId="165" fontId="24" fillId="11" borderId="24" xfId="3" applyNumberFormat="1" applyFont="1" applyFill="1" applyBorder="1" applyAlignment="1">
      <alignment horizontal="center"/>
    </xf>
    <xf numFmtId="167" fontId="24" fillId="11" borderId="25" xfId="3" applyNumberFormat="1" applyFont="1" applyFill="1" applyBorder="1" applyAlignment="1">
      <alignment horizontal="center"/>
    </xf>
    <xf numFmtId="168" fontId="24" fillId="11" borderId="25" xfId="3" applyNumberFormat="1" applyFont="1" applyFill="1" applyBorder="1" applyAlignment="1">
      <alignment horizontal="center"/>
    </xf>
    <xf numFmtId="168" fontId="24" fillId="11" borderId="32" xfId="3" applyNumberFormat="1" applyFont="1" applyFill="1" applyBorder="1" applyAlignment="1">
      <alignment horizontal="center"/>
    </xf>
    <xf numFmtId="0" fontId="19" fillId="0" borderId="40" xfId="3" applyFont="1" applyBorder="1"/>
    <xf numFmtId="167" fontId="24" fillId="11" borderId="56" xfId="3" applyNumberFormat="1" applyFont="1" applyFill="1" applyBorder="1" applyAlignment="1">
      <alignment horizontal="center"/>
    </xf>
    <xf numFmtId="0" fontId="19" fillId="0" borderId="59" xfId="3" applyFont="1" applyBorder="1"/>
    <xf numFmtId="167" fontId="24" fillId="11" borderId="32" xfId="3" applyNumberFormat="1" applyFont="1" applyFill="1" applyBorder="1" applyAlignment="1">
      <alignment horizontal="center"/>
    </xf>
    <xf numFmtId="0" fontId="36" fillId="10" borderId="48" xfId="3" applyFont="1" applyFill="1" applyBorder="1" applyAlignment="1">
      <alignment horizontal="left"/>
    </xf>
    <xf numFmtId="165" fontId="19" fillId="13" borderId="1" xfId="3" applyNumberFormat="1" applyFont="1" applyFill="1" applyBorder="1" applyAlignment="1">
      <alignment horizontal="center"/>
    </xf>
    <xf numFmtId="167" fontId="19" fillId="13" borderId="3" xfId="3" applyNumberFormat="1" applyFont="1" applyFill="1" applyBorder="1" applyAlignment="1">
      <alignment horizontal="center"/>
    </xf>
    <xf numFmtId="168" fontId="19" fillId="13" borderId="3" xfId="3" applyNumberFormat="1" applyFont="1" applyFill="1" applyBorder="1" applyAlignment="1">
      <alignment horizontal="center"/>
    </xf>
    <xf numFmtId="168" fontId="19" fillId="13" borderId="63" xfId="3" applyNumberFormat="1" applyFont="1" applyFill="1" applyBorder="1" applyAlignment="1">
      <alignment horizontal="center"/>
    </xf>
    <xf numFmtId="0" fontId="24" fillId="0" borderId="20" xfId="0" applyFont="1" applyBorder="1" applyAlignment="1">
      <alignment vertical="center" wrapText="1"/>
    </xf>
    <xf numFmtId="0" fontId="19" fillId="0" borderId="20" xfId="0" applyFont="1" applyBorder="1" applyAlignment="1">
      <alignment horizontal="center" vertical="center" wrapText="1"/>
    </xf>
    <xf numFmtId="0" fontId="20" fillId="2" borderId="42" xfId="0" applyFont="1" applyFill="1" applyBorder="1" applyAlignment="1">
      <alignment horizontal="center" vertical="center" wrapText="1"/>
    </xf>
    <xf numFmtId="49" fontId="10" fillId="0" borderId="21" xfId="0" applyNumberFormat="1" applyFont="1" applyBorder="1" applyAlignment="1">
      <alignment horizontal="center" vertical="center" wrapText="1"/>
    </xf>
    <xf numFmtId="0" fontId="19" fillId="0" borderId="20" xfId="0" applyFont="1" applyBorder="1" applyAlignment="1">
      <alignment horizontal="center" vertical="center" wrapText="1"/>
    </xf>
    <xf numFmtId="49" fontId="10" fillId="0" borderId="21" xfId="0" applyNumberFormat="1" applyFont="1" applyBorder="1" applyAlignment="1">
      <alignment horizontal="center" vertical="center"/>
    </xf>
    <xf numFmtId="0" fontId="10" fillId="0" borderId="20" xfId="0" applyFont="1" applyBorder="1" applyAlignment="1">
      <alignment horizontal="center" vertical="center" wrapText="1"/>
    </xf>
    <xf numFmtId="0" fontId="23" fillId="0" borderId="54" xfId="0" applyFont="1" applyBorder="1" applyAlignment="1">
      <alignment horizontal="center" vertical="center"/>
    </xf>
    <xf numFmtId="0" fontId="23" fillId="0" borderId="56" xfId="0" applyFont="1" applyBorder="1" applyAlignment="1">
      <alignment horizontal="center" vertical="center"/>
    </xf>
    <xf numFmtId="0" fontId="23" fillId="0" borderId="55" xfId="0" applyFont="1" applyBorder="1" applyAlignment="1">
      <alignment horizontal="center" vertical="center"/>
    </xf>
    <xf numFmtId="1" fontId="23" fillId="0" borderId="55" xfId="0" applyNumberFormat="1" applyFont="1" applyBorder="1" applyAlignment="1">
      <alignment horizontal="center" vertical="center"/>
    </xf>
    <xf numFmtId="0" fontId="44" fillId="0" borderId="21" xfId="0" applyFont="1" applyBorder="1" applyAlignment="1">
      <alignment horizontal="center" vertical="center"/>
    </xf>
    <xf numFmtId="0" fontId="44" fillId="0" borderId="20" xfId="0" applyFont="1" applyBorder="1" applyAlignment="1">
      <alignment horizontal="center" vertical="center"/>
    </xf>
    <xf numFmtId="1" fontId="44" fillId="0" borderId="20" xfId="0" applyNumberFormat="1" applyFont="1" applyBorder="1" applyAlignment="1">
      <alignment horizontal="center" vertical="center"/>
    </xf>
    <xf numFmtId="0" fontId="44" fillId="0" borderId="31" xfId="0" applyFont="1" applyBorder="1" applyAlignment="1">
      <alignment horizontal="center" vertical="center"/>
    </xf>
    <xf numFmtId="49" fontId="10" fillId="0" borderId="21" xfId="0" applyNumberFormat="1" applyFont="1" applyFill="1" applyBorder="1" applyAlignment="1">
      <alignment horizontal="center" vertical="center"/>
    </xf>
    <xf numFmtId="0" fontId="10" fillId="0" borderId="20" xfId="0" applyFont="1" applyFill="1" applyBorder="1" applyAlignment="1">
      <alignment horizontal="center" vertical="center" wrapText="1"/>
    </xf>
    <xf numFmtId="49" fontId="19" fillId="0" borderId="55" xfId="0" applyNumberFormat="1" applyFont="1" applyBorder="1" applyAlignment="1">
      <alignment horizontal="center" vertical="center" wrapText="1"/>
    </xf>
    <xf numFmtId="49" fontId="10" fillId="0" borderId="25" xfId="0" applyNumberFormat="1" applyFont="1" applyBorder="1" applyAlignment="1">
      <alignment horizontal="center" vertical="center"/>
    </xf>
    <xf numFmtId="49" fontId="10" fillId="0" borderId="60" xfId="0" applyNumberFormat="1" applyFont="1" applyBorder="1" applyAlignment="1">
      <alignment horizontal="center" vertical="center"/>
    </xf>
    <xf numFmtId="0" fontId="19" fillId="0" borderId="22" xfId="0" applyFont="1" applyBorder="1" applyAlignment="1">
      <alignment horizontal="center" vertical="center" wrapText="1"/>
    </xf>
    <xf numFmtId="0" fontId="10" fillId="0" borderId="22" xfId="0" applyFont="1" applyBorder="1" applyAlignment="1">
      <alignment horizontal="center" vertical="center" wrapText="1"/>
    </xf>
    <xf numFmtId="49" fontId="10" fillId="0" borderId="22" xfId="0" applyNumberFormat="1" applyFont="1" applyBorder="1" applyAlignment="1">
      <alignment horizontal="center" vertical="center"/>
    </xf>
    <xf numFmtId="49" fontId="10" fillId="0" borderId="22" xfId="0" applyNumberFormat="1" applyFont="1" applyBorder="1" applyAlignment="1">
      <alignment horizontal="center" vertical="center" wrapText="1"/>
    </xf>
    <xf numFmtId="0" fontId="19" fillId="0" borderId="52" xfId="0" applyFont="1" applyBorder="1" applyAlignment="1">
      <alignment horizontal="center" vertical="center" wrapText="1"/>
    </xf>
    <xf numFmtId="49" fontId="10" fillId="0" borderId="21" xfId="0" applyNumberFormat="1" applyFont="1" applyBorder="1" applyAlignment="1">
      <alignment horizontal="center" vertical="center"/>
    </xf>
    <xf numFmtId="0" fontId="20" fillId="2" borderId="73" xfId="0" applyFont="1" applyFill="1" applyBorder="1" applyAlignment="1">
      <alignment horizontal="center" vertical="center" wrapText="1"/>
    </xf>
    <xf numFmtId="0" fontId="20" fillId="2" borderId="41" xfId="0" applyFont="1" applyFill="1" applyBorder="1" applyAlignment="1">
      <alignment horizontal="center" vertical="center" wrapText="1"/>
    </xf>
    <xf numFmtId="49" fontId="10" fillId="0" borderId="21" xfId="0" applyNumberFormat="1" applyFont="1" applyBorder="1" applyAlignment="1">
      <alignment horizontal="center" vertical="center" wrapText="1"/>
    </xf>
    <xf numFmtId="0" fontId="19" fillId="0" borderId="20" xfId="0" applyFont="1" applyBorder="1" applyAlignment="1">
      <alignment horizontal="center" vertical="center" wrapText="1"/>
    </xf>
    <xf numFmtId="0" fontId="10" fillId="0" borderId="20" xfId="0" applyFont="1" applyBorder="1" applyAlignment="1">
      <alignment horizontal="center" vertical="center" wrapText="1"/>
    </xf>
    <xf numFmtId="49" fontId="19" fillId="0" borderId="20" xfId="0" applyNumberFormat="1" applyFont="1" applyBorder="1" applyAlignment="1">
      <alignment horizontal="center" vertical="center" wrapText="1"/>
    </xf>
    <xf numFmtId="0" fontId="27" fillId="0" borderId="0" xfId="0" applyFont="1" applyAlignment="1">
      <alignment horizontal="left" vertical="center"/>
    </xf>
    <xf numFmtId="0" fontId="10" fillId="0" borderId="2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27" fillId="0" borderId="0" xfId="0" applyFont="1" applyAlignment="1">
      <alignment horizontal="left"/>
    </xf>
    <xf numFmtId="0" fontId="20" fillId="0" borderId="26" xfId="0" applyFont="1" applyBorder="1" applyAlignment="1">
      <alignment horizontal="center" vertical="center" wrapText="1"/>
    </xf>
    <xf numFmtId="0" fontId="20" fillId="0" borderId="2" xfId="0" applyFont="1" applyBorder="1" applyAlignment="1">
      <alignment horizontal="center" vertical="center" wrapText="1"/>
    </xf>
    <xf numFmtId="0" fontId="20" fillId="2" borderId="42"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35" fillId="0" borderId="0" xfId="0" applyFont="1" applyAlignment="1">
      <alignment horizontal="left" vertical="center"/>
    </xf>
    <xf numFmtId="0" fontId="20" fillId="2" borderId="57" xfId="0" applyFont="1" applyFill="1" applyBorder="1" applyAlignment="1">
      <alignment horizontal="left" vertical="center" wrapText="1"/>
    </xf>
    <xf numFmtId="0" fontId="20" fillId="2" borderId="18" xfId="0" applyFont="1" applyFill="1" applyBorder="1" applyAlignment="1">
      <alignment horizontal="left" vertical="center" wrapText="1"/>
    </xf>
    <xf numFmtId="0" fontId="20" fillId="2" borderId="66" xfId="0" applyFont="1" applyFill="1" applyBorder="1" applyAlignment="1">
      <alignment horizontal="left" vertical="center" wrapText="1"/>
    </xf>
    <xf numFmtId="0" fontId="24" fillId="0" borderId="59" xfId="0" applyFont="1" applyBorder="1" applyAlignment="1">
      <alignment horizontal="center" vertical="top" wrapText="1"/>
    </xf>
    <xf numFmtId="0" fontId="10" fillId="0" borderId="65" xfId="0" applyFont="1" applyBorder="1" applyAlignment="1">
      <alignment horizontal="center" vertical="top" wrapText="1"/>
    </xf>
    <xf numFmtId="0" fontId="10" fillId="0" borderId="35" xfId="0" applyFont="1" applyBorder="1" applyAlignment="1">
      <alignment horizontal="center" vertical="top" wrapText="1"/>
    </xf>
    <xf numFmtId="0" fontId="20" fillId="2" borderId="2"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64" xfId="0" applyFont="1" applyFill="1" applyBorder="1" applyAlignment="1">
      <alignment horizontal="left" vertical="center" wrapText="1"/>
    </xf>
    <xf numFmtId="0" fontId="0" fillId="0" borderId="47" xfId="0" applyBorder="1" applyAlignment="1">
      <alignment horizontal="right"/>
    </xf>
    <xf numFmtId="0" fontId="0" fillId="0" borderId="0" xfId="0" applyAlignment="1">
      <alignment horizontal="right"/>
    </xf>
    <xf numFmtId="0" fontId="2" fillId="0" borderId="0" xfId="0" applyFont="1" applyAlignment="1">
      <alignment horizontal="right"/>
    </xf>
    <xf numFmtId="0" fontId="17" fillId="0" borderId="0" xfId="0" applyFont="1" applyAlignment="1">
      <alignment horizontal="left" vertical="center"/>
    </xf>
    <xf numFmtId="0" fontId="3" fillId="0" borderId="0" xfId="0" applyFont="1" applyAlignment="1">
      <alignment horizontal="left" vertical="center"/>
    </xf>
    <xf numFmtId="0" fontId="0" fillId="0" borderId="18" xfId="0" applyBorder="1" applyAlignment="1">
      <alignment horizontal="right"/>
    </xf>
    <xf numFmtId="0" fontId="0" fillId="0" borderId="19" xfId="0" applyBorder="1" applyAlignment="1">
      <alignment horizontal="right"/>
    </xf>
    <xf numFmtId="0" fontId="2" fillId="0" borderId="19" xfId="0" applyFont="1" applyBorder="1" applyAlignment="1">
      <alignment horizontal="right"/>
    </xf>
    <xf numFmtId="0" fontId="15" fillId="0" borderId="0" xfId="0" applyFont="1" applyAlignment="1">
      <alignment horizontal="left" vertical="top" wrapText="1"/>
    </xf>
    <xf numFmtId="0" fontId="15" fillId="0" borderId="0" xfId="0" applyFont="1" applyAlignment="1">
      <alignment horizontal="left" vertical="top"/>
    </xf>
    <xf numFmtId="0" fontId="18" fillId="0" borderId="0" xfId="0" applyFont="1" applyAlignment="1">
      <alignment horizontal="left" vertical="center"/>
    </xf>
    <xf numFmtId="0" fontId="30" fillId="0" borderId="48" xfId="0" applyFont="1" applyBorder="1" applyAlignment="1">
      <alignment horizontal="left" vertical="center"/>
    </xf>
    <xf numFmtId="0" fontId="30" fillId="0" borderId="11" xfId="0" applyFont="1" applyBorder="1" applyAlignment="1">
      <alignment horizontal="left" vertical="center"/>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9" fillId="0" borderId="39" xfId="0" applyFont="1" applyBorder="1" applyAlignment="1">
      <alignment horizontal="center" vertical="center" wrapText="1"/>
    </xf>
    <xf numFmtId="0" fontId="27" fillId="2" borderId="18"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34" fillId="0" borderId="0" xfId="0" applyFont="1" applyAlignment="1">
      <alignment horizontal="left" vertical="center"/>
    </xf>
    <xf numFmtId="0" fontId="26" fillId="2" borderId="40" xfId="0" applyFont="1" applyFill="1" applyBorder="1" applyAlignment="1">
      <alignment horizontal="center" vertical="center" wrapText="1"/>
    </xf>
    <xf numFmtId="0" fontId="26" fillId="2" borderId="47"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0" borderId="26" xfId="0" applyFont="1" applyBorder="1" applyAlignment="1">
      <alignment horizontal="left" vertical="top" wrapText="1"/>
    </xf>
    <xf numFmtId="0" fontId="24" fillId="0" borderId="2" xfId="0" applyFont="1" applyBorder="1" applyAlignment="1">
      <alignment horizontal="left" vertical="top" wrapText="1"/>
    </xf>
    <xf numFmtId="0" fontId="24" fillId="0" borderId="5" xfId="0" applyFont="1" applyBorder="1" applyAlignment="1">
      <alignment horizontal="left" vertical="top" wrapText="1"/>
    </xf>
    <xf numFmtId="0" fontId="24" fillId="0" borderId="45" xfId="0" applyFont="1" applyBorder="1" applyAlignment="1">
      <alignment horizontal="center" vertical="center" wrapText="1"/>
    </xf>
    <xf numFmtId="0" fontId="24" fillId="0" borderId="77" xfId="0" applyFont="1" applyBorder="1" applyAlignment="1">
      <alignment horizontal="center" vertical="center" wrapText="1"/>
    </xf>
    <xf numFmtId="0" fontId="24" fillId="0" borderId="20" xfId="0" applyFont="1" applyBorder="1" applyAlignment="1">
      <alignment horizontal="center" vertical="center" wrapText="1"/>
    </xf>
    <xf numFmtId="0" fontId="31" fillId="0" borderId="20" xfId="0" applyFont="1" applyBorder="1" applyAlignment="1">
      <alignment horizontal="right" wrapText="1"/>
    </xf>
    <xf numFmtId="0" fontId="31" fillId="0" borderId="20" xfId="0" applyFont="1" applyBorder="1" applyAlignment="1">
      <alignment horizontal="center" wrapText="1"/>
    </xf>
    <xf numFmtId="0" fontId="30" fillId="2" borderId="20" xfId="0" applyFont="1" applyFill="1" applyBorder="1" applyAlignment="1">
      <alignment horizontal="center" wrapText="1"/>
    </xf>
    <xf numFmtId="0" fontId="24" fillId="0" borderId="7" xfId="0" applyFont="1" applyBorder="1" applyAlignment="1">
      <alignment horizontal="center" vertical="center" wrapText="1"/>
    </xf>
    <xf numFmtId="0" fontId="31" fillId="0" borderId="20" xfId="0" applyFont="1" applyBorder="1" applyAlignment="1">
      <alignment horizontal="center" vertical="center" wrapText="1"/>
    </xf>
    <xf numFmtId="0" fontId="23" fillId="0" borderId="20" xfId="0" applyFont="1" applyBorder="1" applyAlignment="1">
      <alignment horizontal="center" vertical="center" wrapText="1"/>
    </xf>
    <xf numFmtId="0" fontId="10" fillId="0" borderId="20" xfId="0" applyFont="1" applyBorder="1" applyAlignment="1">
      <alignment horizontal="right" wrapText="1"/>
    </xf>
    <xf numFmtId="0" fontId="23" fillId="0" borderId="4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77" xfId="0" applyFont="1" applyBorder="1" applyAlignment="1">
      <alignment horizontal="center" vertical="center" wrapText="1"/>
    </xf>
    <xf numFmtId="0" fontId="27" fillId="0" borderId="19" xfId="0" applyFont="1" applyBorder="1" applyAlignment="1">
      <alignment horizontal="left" vertical="center" wrapText="1"/>
    </xf>
    <xf numFmtId="0" fontId="20" fillId="2" borderId="20"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36" fillId="8" borderId="40" xfId="3" applyFont="1" applyFill="1" applyBorder="1" applyAlignment="1">
      <alignment horizontal="center" vertical="center"/>
    </xf>
    <xf numFmtId="0" fontId="36" fillId="8" borderId="39" xfId="3" applyFont="1" applyFill="1" applyBorder="1" applyAlignment="1">
      <alignment horizontal="center" vertical="center"/>
    </xf>
    <xf numFmtId="0" fontId="36" fillId="12" borderId="26" xfId="3" applyFont="1" applyFill="1" applyBorder="1" applyAlignment="1">
      <alignment horizontal="center" vertical="center"/>
    </xf>
    <xf numFmtId="0" fontId="36" fillId="12" borderId="2" xfId="3" applyFont="1" applyFill="1" applyBorder="1" applyAlignment="1">
      <alignment horizontal="center" vertical="center"/>
    </xf>
    <xf numFmtId="0" fontId="36" fillId="12" borderId="5" xfId="3" applyFont="1" applyFill="1" applyBorder="1" applyAlignment="1">
      <alignment horizontal="center" vertical="center"/>
    </xf>
  </cellXfs>
  <cellStyles count="4">
    <cellStyle name="Excel Built-in Normal" xfId="3" xr:uid="{77AF089F-7FE8-4B7B-B034-0ED7E0C6F106}"/>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GWP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'8.2R01'!$B$19:$B$25</c:f>
              <c:strCache>
                <c:ptCount val="7"/>
                <c:pt idx="0">
                  <c:v>Sienas </c:v>
                </c:pt>
                <c:pt idx="1">
                  <c:v>Konstrukcijas</c:v>
                </c:pt>
                <c:pt idx="2">
                  <c:v>Logi un Durvis</c:v>
                </c:pt>
                <c:pt idx="3">
                  <c:v>Pārsegumi</c:v>
                </c:pt>
                <c:pt idx="4">
                  <c:v>Jumts</c:v>
                </c:pt>
                <c:pt idx="5">
                  <c:v>Pamati</c:v>
                </c:pt>
                <c:pt idx="6">
                  <c:v>Instelācijas un tīkli</c:v>
                </c:pt>
              </c:strCache>
            </c:strRef>
          </c:tx>
          <c:spPr>
            <a:ln w="12700">
              <a:solidFill>
                <a:sysClr val="windowText" lastClr="000000"/>
              </a:solidFill>
            </a:ln>
          </c:spPr>
          <c:dPt>
            <c:idx val="0"/>
            <c:bubble3D val="0"/>
            <c:spPr>
              <a:solidFill>
                <a:schemeClr val="accent1"/>
              </a:solidFill>
              <a:ln w="12700">
                <a:solidFill>
                  <a:sysClr val="windowText" lastClr="000000"/>
                </a:solidFill>
              </a:ln>
              <a:effectLst/>
            </c:spPr>
            <c:extLst>
              <c:ext xmlns:c16="http://schemas.microsoft.com/office/drawing/2014/chart" uri="{C3380CC4-5D6E-409C-BE32-E72D297353CC}">
                <c16:uniqueId val="{00000001-D8C6-4698-903D-E84E11E668E8}"/>
              </c:ext>
            </c:extLst>
          </c:dPt>
          <c:dPt>
            <c:idx val="1"/>
            <c:bubble3D val="0"/>
            <c:spPr>
              <a:solidFill>
                <a:schemeClr val="accent2"/>
              </a:solidFill>
              <a:ln w="12700">
                <a:solidFill>
                  <a:sysClr val="windowText" lastClr="000000"/>
                </a:solidFill>
              </a:ln>
              <a:effectLst/>
            </c:spPr>
            <c:extLst>
              <c:ext xmlns:c16="http://schemas.microsoft.com/office/drawing/2014/chart" uri="{C3380CC4-5D6E-409C-BE32-E72D297353CC}">
                <c16:uniqueId val="{00000003-D8C6-4698-903D-E84E11E668E8}"/>
              </c:ext>
            </c:extLst>
          </c:dPt>
          <c:dPt>
            <c:idx val="2"/>
            <c:bubble3D val="0"/>
            <c:spPr>
              <a:solidFill>
                <a:schemeClr val="accent3"/>
              </a:solidFill>
              <a:ln w="12700">
                <a:solidFill>
                  <a:sysClr val="windowText" lastClr="000000"/>
                </a:solidFill>
              </a:ln>
              <a:effectLst/>
            </c:spPr>
            <c:extLst>
              <c:ext xmlns:c16="http://schemas.microsoft.com/office/drawing/2014/chart" uri="{C3380CC4-5D6E-409C-BE32-E72D297353CC}">
                <c16:uniqueId val="{00000005-D8C6-4698-903D-E84E11E668E8}"/>
              </c:ext>
            </c:extLst>
          </c:dPt>
          <c:dPt>
            <c:idx val="3"/>
            <c:bubble3D val="0"/>
            <c:spPr>
              <a:solidFill>
                <a:schemeClr val="accent4"/>
              </a:solidFill>
              <a:ln w="12700">
                <a:solidFill>
                  <a:sysClr val="windowText" lastClr="000000"/>
                </a:solidFill>
              </a:ln>
              <a:effectLst/>
            </c:spPr>
            <c:extLst>
              <c:ext xmlns:c16="http://schemas.microsoft.com/office/drawing/2014/chart" uri="{C3380CC4-5D6E-409C-BE32-E72D297353CC}">
                <c16:uniqueId val="{00000007-D8C6-4698-903D-E84E11E668E8}"/>
              </c:ext>
            </c:extLst>
          </c:dPt>
          <c:dPt>
            <c:idx val="4"/>
            <c:bubble3D val="0"/>
            <c:spPr>
              <a:solidFill>
                <a:schemeClr val="accent5"/>
              </a:solidFill>
              <a:ln w="12700">
                <a:solidFill>
                  <a:sysClr val="windowText" lastClr="000000"/>
                </a:solidFill>
              </a:ln>
              <a:effectLst/>
            </c:spPr>
            <c:extLst>
              <c:ext xmlns:c16="http://schemas.microsoft.com/office/drawing/2014/chart" uri="{C3380CC4-5D6E-409C-BE32-E72D297353CC}">
                <c16:uniqueId val="{00000009-D8C6-4698-903D-E84E11E668E8}"/>
              </c:ext>
            </c:extLst>
          </c:dPt>
          <c:dPt>
            <c:idx val="5"/>
            <c:bubble3D val="0"/>
            <c:spPr>
              <a:solidFill>
                <a:schemeClr val="accent6"/>
              </a:solidFill>
              <a:ln w="12700">
                <a:solidFill>
                  <a:sysClr val="windowText" lastClr="000000"/>
                </a:solidFill>
              </a:ln>
              <a:effectLst/>
            </c:spPr>
            <c:extLst>
              <c:ext xmlns:c16="http://schemas.microsoft.com/office/drawing/2014/chart" uri="{C3380CC4-5D6E-409C-BE32-E72D297353CC}">
                <c16:uniqueId val="{0000000B-D8C6-4698-903D-E84E11E668E8}"/>
              </c:ext>
            </c:extLst>
          </c:dPt>
          <c:dPt>
            <c:idx val="6"/>
            <c:bubble3D val="0"/>
            <c:spPr>
              <a:solidFill>
                <a:schemeClr val="accent1">
                  <a:lumMod val="60000"/>
                </a:schemeClr>
              </a:solidFill>
              <a:ln w="12700">
                <a:solidFill>
                  <a:sysClr val="windowText" lastClr="000000"/>
                </a:solidFill>
              </a:ln>
              <a:effectLst/>
            </c:spPr>
            <c:extLst>
              <c:ext xmlns:c16="http://schemas.microsoft.com/office/drawing/2014/chart" uri="{C3380CC4-5D6E-409C-BE32-E72D297353CC}">
                <c16:uniqueId val="{0000000D-D8C6-4698-903D-E84E11E668E8}"/>
              </c:ext>
            </c:extLst>
          </c:dPt>
          <c:cat>
            <c:strRef>
              <c:f>'8.2R01'!$B$19:$B$25</c:f>
              <c:strCache>
                <c:ptCount val="7"/>
                <c:pt idx="0">
                  <c:v>Sienas </c:v>
                </c:pt>
                <c:pt idx="1">
                  <c:v>Konstrukcijas</c:v>
                </c:pt>
                <c:pt idx="2">
                  <c:v>Logi un Durvis</c:v>
                </c:pt>
                <c:pt idx="3">
                  <c:v>Pārsegumi</c:v>
                </c:pt>
                <c:pt idx="4">
                  <c:v>Jumts</c:v>
                </c:pt>
                <c:pt idx="5">
                  <c:v>Pamati</c:v>
                </c:pt>
                <c:pt idx="6">
                  <c:v>Instelācijas un tīkli</c:v>
                </c:pt>
              </c:strCache>
            </c:strRef>
          </c:cat>
          <c:val>
            <c:numRef>
              <c:f>'8.2R01'!$C$19:$C$25</c:f>
              <c:numCache>
                <c:formatCode>0.0</c:formatCode>
                <c:ptCount val="7"/>
                <c:pt idx="0">
                  <c:v>2</c:v>
                </c:pt>
                <c:pt idx="1">
                  <c:v>1</c:v>
                </c:pt>
                <c:pt idx="2">
                  <c:v>0.5</c:v>
                </c:pt>
                <c:pt idx="3">
                  <c:v>0.5</c:v>
                </c:pt>
                <c:pt idx="4">
                  <c:v>0.5</c:v>
                </c:pt>
                <c:pt idx="5">
                  <c:v>0.5</c:v>
                </c:pt>
                <c:pt idx="6">
                  <c:v>0.5</c:v>
                </c:pt>
              </c:numCache>
            </c:numRef>
          </c:val>
          <c:extLst>
            <c:ext xmlns:c16="http://schemas.microsoft.com/office/drawing/2014/chart" uri="{C3380CC4-5D6E-409C-BE32-E72D297353CC}">
              <c16:uniqueId val="{0000000F-4DBD-4F99-940D-F24F939EB11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lv-LV"/>
              <a:t>POCP</a:t>
            </a:r>
            <a:endParaRPr lang="en-US"/>
          </a:p>
        </c:rich>
      </c:tx>
      <c:layout>
        <c:manualLayout>
          <c:xMode val="edge"/>
          <c:yMode val="edge"/>
          <c:x val="0.44857523148148148"/>
          <c:y val="4.52793190275642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8D4-4933-BDD5-8F4E5C2196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8D4-4933-BDD5-8F4E5C21965B}"/>
              </c:ext>
            </c:extLst>
          </c:dPt>
          <c:cat>
            <c:strRef>
              <c:f>'8.2R01'!$B$26:$B$27</c:f>
              <c:strCache>
                <c:ptCount val="2"/>
                <c:pt idx="0">
                  <c:v>Būvniecība</c:v>
                </c:pt>
                <c:pt idx="1">
                  <c:v>Lietošana</c:v>
                </c:pt>
              </c:strCache>
            </c:strRef>
          </c:cat>
          <c:val>
            <c:numRef>
              <c:f>'8.2R01'!$G$26:$G$27</c:f>
              <c:numCache>
                <c:formatCode>0.0E+00</c:formatCode>
                <c:ptCount val="2"/>
                <c:pt idx="0">
                  <c:v>2.8000000000000001E-2</c:v>
                </c:pt>
                <c:pt idx="1">
                  <c:v>4.0000000000000001E-3</c:v>
                </c:pt>
              </c:numCache>
            </c:numRef>
          </c:val>
          <c:extLst>
            <c:ext xmlns:c16="http://schemas.microsoft.com/office/drawing/2014/chart" uri="{C3380CC4-5D6E-409C-BE32-E72D297353CC}">
              <c16:uniqueId val="{00000005-F446-4DDB-9D0E-EFEA7DBA472D}"/>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GWP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'8.2R01'!$B$26:$B$27</c:f>
              <c:strCache>
                <c:ptCount val="2"/>
                <c:pt idx="0">
                  <c:v>Būvniecība</c:v>
                </c:pt>
                <c:pt idx="1">
                  <c:v>Lietošana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818-413A-8DFD-50C9C686541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818-413A-8DFD-50C9C686541C}"/>
              </c:ext>
            </c:extLst>
          </c:dPt>
          <c:cat>
            <c:strRef>
              <c:f>'8.2R01'!$B$26:$B$27</c:f>
              <c:strCache>
                <c:ptCount val="2"/>
                <c:pt idx="0">
                  <c:v>Būvniecība</c:v>
                </c:pt>
                <c:pt idx="1">
                  <c:v>Lietošana</c:v>
                </c:pt>
              </c:strCache>
            </c:strRef>
          </c:cat>
          <c:val>
            <c:numRef>
              <c:f>'8.2R01'!$C$26:$C$27</c:f>
              <c:numCache>
                <c:formatCode>0.0</c:formatCode>
                <c:ptCount val="2"/>
                <c:pt idx="0">
                  <c:v>5.5</c:v>
                </c:pt>
                <c:pt idx="1">
                  <c:v>15</c:v>
                </c:pt>
              </c:numCache>
            </c:numRef>
          </c:val>
          <c:extLst>
            <c:ext xmlns:c16="http://schemas.microsoft.com/office/drawing/2014/chart" uri="{C3380CC4-5D6E-409C-BE32-E72D297353CC}">
              <c16:uniqueId val="{00000005-DFBB-456E-8570-850BAAEFA44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ODP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'8.2R01'!$B$19:$B$25</c:f>
              <c:strCache>
                <c:ptCount val="7"/>
                <c:pt idx="0">
                  <c:v>Sienas </c:v>
                </c:pt>
                <c:pt idx="1">
                  <c:v>Konstrukcijas</c:v>
                </c:pt>
                <c:pt idx="2">
                  <c:v>Logi un Durvis</c:v>
                </c:pt>
                <c:pt idx="3">
                  <c:v>Pārsegumi</c:v>
                </c:pt>
                <c:pt idx="4">
                  <c:v>Jumts</c:v>
                </c:pt>
                <c:pt idx="5">
                  <c:v>Pamati</c:v>
                </c:pt>
                <c:pt idx="6">
                  <c:v>Instelācijas un tīkli</c:v>
                </c:pt>
              </c:strCache>
            </c:strRef>
          </c:tx>
          <c:spPr>
            <a:ln w="12700">
              <a:solidFill>
                <a:sysClr val="windowText" lastClr="000000"/>
              </a:solidFill>
            </a:ln>
          </c:spPr>
          <c:dPt>
            <c:idx val="0"/>
            <c:bubble3D val="0"/>
            <c:spPr>
              <a:solidFill>
                <a:schemeClr val="accent1"/>
              </a:solidFill>
              <a:ln w="12700">
                <a:solidFill>
                  <a:sysClr val="windowText" lastClr="000000"/>
                </a:solidFill>
              </a:ln>
              <a:effectLst/>
            </c:spPr>
            <c:extLst>
              <c:ext xmlns:c16="http://schemas.microsoft.com/office/drawing/2014/chart" uri="{C3380CC4-5D6E-409C-BE32-E72D297353CC}">
                <c16:uniqueId val="{00000001-B215-4F9B-9438-B5F1049BCAB1}"/>
              </c:ext>
            </c:extLst>
          </c:dPt>
          <c:dPt>
            <c:idx val="1"/>
            <c:bubble3D val="0"/>
            <c:spPr>
              <a:solidFill>
                <a:schemeClr val="accent2"/>
              </a:solidFill>
              <a:ln w="12700">
                <a:solidFill>
                  <a:sysClr val="windowText" lastClr="000000"/>
                </a:solidFill>
              </a:ln>
              <a:effectLst/>
            </c:spPr>
            <c:extLst>
              <c:ext xmlns:c16="http://schemas.microsoft.com/office/drawing/2014/chart" uri="{C3380CC4-5D6E-409C-BE32-E72D297353CC}">
                <c16:uniqueId val="{00000003-B215-4F9B-9438-B5F1049BCAB1}"/>
              </c:ext>
            </c:extLst>
          </c:dPt>
          <c:dPt>
            <c:idx val="2"/>
            <c:bubble3D val="0"/>
            <c:spPr>
              <a:solidFill>
                <a:schemeClr val="accent3"/>
              </a:solidFill>
              <a:ln w="12700">
                <a:solidFill>
                  <a:sysClr val="windowText" lastClr="000000"/>
                </a:solidFill>
              </a:ln>
              <a:effectLst/>
            </c:spPr>
            <c:extLst>
              <c:ext xmlns:c16="http://schemas.microsoft.com/office/drawing/2014/chart" uri="{C3380CC4-5D6E-409C-BE32-E72D297353CC}">
                <c16:uniqueId val="{00000005-B215-4F9B-9438-B5F1049BCAB1}"/>
              </c:ext>
            </c:extLst>
          </c:dPt>
          <c:dPt>
            <c:idx val="3"/>
            <c:bubble3D val="0"/>
            <c:spPr>
              <a:solidFill>
                <a:schemeClr val="accent4"/>
              </a:solidFill>
              <a:ln w="12700">
                <a:solidFill>
                  <a:sysClr val="windowText" lastClr="000000"/>
                </a:solidFill>
              </a:ln>
              <a:effectLst/>
            </c:spPr>
            <c:extLst>
              <c:ext xmlns:c16="http://schemas.microsoft.com/office/drawing/2014/chart" uri="{C3380CC4-5D6E-409C-BE32-E72D297353CC}">
                <c16:uniqueId val="{00000007-B215-4F9B-9438-B5F1049BCAB1}"/>
              </c:ext>
            </c:extLst>
          </c:dPt>
          <c:dPt>
            <c:idx val="4"/>
            <c:bubble3D val="0"/>
            <c:spPr>
              <a:solidFill>
                <a:schemeClr val="accent5"/>
              </a:solidFill>
              <a:ln w="12700">
                <a:solidFill>
                  <a:sysClr val="windowText" lastClr="000000"/>
                </a:solidFill>
              </a:ln>
              <a:effectLst/>
            </c:spPr>
            <c:extLst>
              <c:ext xmlns:c16="http://schemas.microsoft.com/office/drawing/2014/chart" uri="{C3380CC4-5D6E-409C-BE32-E72D297353CC}">
                <c16:uniqueId val="{00000009-B215-4F9B-9438-B5F1049BCAB1}"/>
              </c:ext>
            </c:extLst>
          </c:dPt>
          <c:dPt>
            <c:idx val="5"/>
            <c:bubble3D val="0"/>
            <c:spPr>
              <a:solidFill>
                <a:schemeClr val="accent6"/>
              </a:solidFill>
              <a:ln w="12700">
                <a:solidFill>
                  <a:sysClr val="windowText" lastClr="000000"/>
                </a:solidFill>
              </a:ln>
              <a:effectLst/>
            </c:spPr>
            <c:extLst>
              <c:ext xmlns:c16="http://schemas.microsoft.com/office/drawing/2014/chart" uri="{C3380CC4-5D6E-409C-BE32-E72D297353CC}">
                <c16:uniqueId val="{0000000B-B215-4F9B-9438-B5F1049BCAB1}"/>
              </c:ext>
            </c:extLst>
          </c:dPt>
          <c:dPt>
            <c:idx val="6"/>
            <c:bubble3D val="0"/>
            <c:spPr>
              <a:solidFill>
                <a:schemeClr val="accent1">
                  <a:lumMod val="60000"/>
                </a:schemeClr>
              </a:solidFill>
              <a:ln w="12700">
                <a:solidFill>
                  <a:sysClr val="windowText" lastClr="000000"/>
                </a:solidFill>
              </a:ln>
              <a:effectLst/>
            </c:spPr>
            <c:extLst>
              <c:ext xmlns:c16="http://schemas.microsoft.com/office/drawing/2014/chart" uri="{C3380CC4-5D6E-409C-BE32-E72D297353CC}">
                <c16:uniqueId val="{0000000D-B215-4F9B-9438-B5F1049BCAB1}"/>
              </c:ext>
            </c:extLst>
          </c:dPt>
          <c:cat>
            <c:strRef>
              <c:f>'8.2R01'!$B$19:$B$25</c:f>
              <c:strCache>
                <c:ptCount val="7"/>
                <c:pt idx="0">
                  <c:v>Sienas </c:v>
                </c:pt>
                <c:pt idx="1">
                  <c:v>Konstrukcijas</c:v>
                </c:pt>
                <c:pt idx="2">
                  <c:v>Logi un Durvis</c:v>
                </c:pt>
                <c:pt idx="3">
                  <c:v>Pārsegumi</c:v>
                </c:pt>
                <c:pt idx="4">
                  <c:v>Jumts</c:v>
                </c:pt>
                <c:pt idx="5">
                  <c:v>Pamati</c:v>
                </c:pt>
                <c:pt idx="6">
                  <c:v>Instelācijas un tīkli</c:v>
                </c:pt>
              </c:strCache>
            </c:strRef>
          </c:cat>
          <c:val>
            <c:numRef>
              <c:f>'8.2R01'!$D$19:$D$25</c:f>
              <c:numCache>
                <c:formatCode>0.0E+00</c:formatCode>
                <c:ptCount val="7"/>
                <c:pt idx="0">
                  <c:v>2E-3</c:v>
                </c:pt>
                <c:pt idx="1">
                  <c:v>2E-3</c:v>
                </c:pt>
                <c:pt idx="2">
                  <c:v>2E-3</c:v>
                </c:pt>
                <c:pt idx="3">
                  <c:v>2E-3</c:v>
                </c:pt>
                <c:pt idx="4">
                  <c:v>2E-3</c:v>
                </c:pt>
                <c:pt idx="5">
                  <c:v>2E-3</c:v>
                </c:pt>
                <c:pt idx="6">
                  <c:v>2E-3</c:v>
                </c:pt>
              </c:numCache>
            </c:numRef>
          </c:val>
          <c:extLst>
            <c:ext xmlns:c16="http://schemas.microsoft.com/office/drawing/2014/chart" uri="{C3380CC4-5D6E-409C-BE32-E72D297353CC}">
              <c16:uniqueId val="{0000000F-74A7-4865-94FD-628F0DCB6F6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ODP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'8.2R01'!$B$26:$B$27</c:f>
              <c:strCache>
                <c:ptCount val="2"/>
                <c:pt idx="0">
                  <c:v>Būvniecība</c:v>
                </c:pt>
                <c:pt idx="1">
                  <c:v>Lietošana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0E9-406B-B123-D285811725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0E9-406B-B123-D285811725A9}"/>
              </c:ext>
            </c:extLst>
          </c:dPt>
          <c:cat>
            <c:strRef>
              <c:f>'8.2R01'!$B$26:$B$27</c:f>
              <c:strCache>
                <c:ptCount val="2"/>
                <c:pt idx="0">
                  <c:v>Būvniecība</c:v>
                </c:pt>
                <c:pt idx="1">
                  <c:v>Lietošana</c:v>
                </c:pt>
              </c:strCache>
            </c:strRef>
          </c:cat>
          <c:val>
            <c:numRef>
              <c:f>'8.2R01'!$D$26:$D$27</c:f>
              <c:numCache>
                <c:formatCode>0.0E+00</c:formatCode>
                <c:ptCount val="2"/>
                <c:pt idx="0">
                  <c:v>1.4E-2</c:v>
                </c:pt>
                <c:pt idx="1">
                  <c:v>4.0000000000000001E-3</c:v>
                </c:pt>
              </c:numCache>
            </c:numRef>
          </c:val>
          <c:extLst>
            <c:ext xmlns:c16="http://schemas.microsoft.com/office/drawing/2014/chart" uri="{C3380CC4-5D6E-409C-BE32-E72D297353CC}">
              <c16:uniqueId val="{00000005-E7E6-4344-991B-F9E8DDE480B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'8.2R01'!$B$19:$B$25</c:f>
              <c:strCache>
                <c:ptCount val="7"/>
                <c:pt idx="0">
                  <c:v>Sienas </c:v>
                </c:pt>
                <c:pt idx="1">
                  <c:v>Konstrukcijas</c:v>
                </c:pt>
                <c:pt idx="2">
                  <c:v>Logi un Durvis</c:v>
                </c:pt>
                <c:pt idx="3">
                  <c:v>Pārsegumi</c:v>
                </c:pt>
                <c:pt idx="4">
                  <c:v>Jumts</c:v>
                </c:pt>
                <c:pt idx="5">
                  <c:v>Pamati</c:v>
                </c:pt>
                <c:pt idx="6">
                  <c:v>Instelācijas un tīkli</c:v>
                </c:pt>
              </c:strCache>
            </c:strRef>
          </c:tx>
          <c:spPr>
            <a:ln w="12700">
              <a:solidFill>
                <a:sysClr val="windowText" lastClr="000000"/>
              </a:solidFill>
            </a:ln>
          </c:spPr>
          <c:dPt>
            <c:idx val="0"/>
            <c:bubble3D val="0"/>
            <c:spPr>
              <a:solidFill>
                <a:schemeClr val="accent1"/>
              </a:solidFill>
              <a:ln w="12700">
                <a:solidFill>
                  <a:sysClr val="windowText" lastClr="000000"/>
                </a:solidFill>
              </a:ln>
              <a:effectLst/>
            </c:spPr>
            <c:extLst>
              <c:ext xmlns:c16="http://schemas.microsoft.com/office/drawing/2014/chart" uri="{C3380CC4-5D6E-409C-BE32-E72D297353CC}">
                <c16:uniqueId val="{00000001-5402-476D-B564-8EFC124BECDC}"/>
              </c:ext>
            </c:extLst>
          </c:dPt>
          <c:dPt>
            <c:idx val="1"/>
            <c:bubble3D val="0"/>
            <c:spPr>
              <a:solidFill>
                <a:schemeClr val="accent2"/>
              </a:solidFill>
              <a:ln w="12700">
                <a:solidFill>
                  <a:sysClr val="windowText" lastClr="000000"/>
                </a:solidFill>
              </a:ln>
              <a:effectLst/>
            </c:spPr>
            <c:extLst>
              <c:ext xmlns:c16="http://schemas.microsoft.com/office/drawing/2014/chart" uri="{C3380CC4-5D6E-409C-BE32-E72D297353CC}">
                <c16:uniqueId val="{00000003-5402-476D-B564-8EFC124BECDC}"/>
              </c:ext>
            </c:extLst>
          </c:dPt>
          <c:dPt>
            <c:idx val="2"/>
            <c:bubble3D val="0"/>
            <c:spPr>
              <a:solidFill>
                <a:schemeClr val="accent3"/>
              </a:solidFill>
              <a:ln w="12700">
                <a:solidFill>
                  <a:sysClr val="windowText" lastClr="000000"/>
                </a:solidFill>
              </a:ln>
              <a:effectLst/>
            </c:spPr>
            <c:extLst>
              <c:ext xmlns:c16="http://schemas.microsoft.com/office/drawing/2014/chart" uri="{C3380CC4-5D6E-409C-BE32-E72D297353CC}">
                <c16:uniqueId val="{00000005-5402-476D-B564-8EFC124BECDC}"/>
              </c:ext>
            </c:extLst>
          </c:dPt>
          <c:dPt>
            <c:idx val="3"/>
            <c:bubble3D val="0"/>
            <c:spPr>
              <a:solidFill>
                <a:schemeClr val="accent4"/>
              </a:solidFill>
              <a:ln w="12700">
                <a:solidFill>
                  <a:sysClr val="windowText" lastClr="000000"/>
                </a:solidFill>
              </a:ln>
              <a:effectLst/>
            </c:spPr>
            <c:extLst>
              <c:ext xmlns:c16="http://schemas.microsoft.com/office/drawing/2014/chart" uri="{C3380CC4-5D6E-409C-BE32-E72D297353CC}">
                <c16:uniqueId val="{00000007-5402-476D-B564-8EFC124BECDC}"/>
              </c:ext>
            </c:extLst>
          </c:dPt>
          <c:dPt>
            <c:idx val="4"/>
            <c:bubble3D val="0"/>
            <c:spPr>
              <a:solidFill>
                <a:schemeClr val="accent5"/>
              </a:solidFill>
              <a:ln w="12700">
                <a:solidFill>
                  <a:sysClr val="windowText" lastClr="000000"/>
                </a:solidFill>
              </a:ln>
              <a:effectLst/>
            </c:spPr>
            <c:extLst>
              <c:ext xmlns:c16="http://schemas.microsoft.com/office/drawing/2014/chart" uri="{C3380CC4-5D6E-409C-BE32-E72D297353CC}">
                <c16:uniqueId val="{00000009-5402-476D-B564-8EFC124BECDC}"/>
              </c:ext>
            </c:extLst>
          </c:dPt>
          <c:dPt>
            <c:idx val="5"/>
            <c:bubble3D val="0"/>
            <c:spPr>
              <a:solidFill>
                <a:schemeClr val="accent6"/>
              </a:solidFill>
              <a:ln w="12700">
                <a:solidFill>
                  <a:sysClr val="windowText" lastClr="000000"/>
                </a:solidFill>
              </a:ln>
              <a:effectLst/>
            </c:spPr>
            <c:extLst>
              <c:ext xmlns:c16="http://schemas.microsoft.com/office/drawing/2014/chart" uri="{C3380CC4-5D6E-409C-BE32-E72D297353CC}">
                <c16:uniqueId val="{0000000B-5402-476D-B564-8EFC124BECDC}"/>
              </c:ext>
            </c:extLst>
          </c:dPt>
          <c:dPt>
            <c:idx val="6"/>
            <c:bubble3D val="0"/>
            <c:spPr>
              <a:solidFill>
                <a:schemeClr val="accent1">
                  <a:lumMod val="60000"/>
                </a:schemeClr>
              </a:solidFill>
              <a:ln w="12700">
                <a:solidFill>
                  <a:sysClr val="windowText" lastClr="000000"/>
                </a:solidFill>
              </a:ln>
              <a:effectLst/>
            </c:spPr>
            <c:extLst>
              <c:ext xmlns:c16="http://schemas.microsoft.com/office/drawing/2014/chart" uri="{C3380CC4-5D6E-409C-BE32-E72D297353CC}">
                <c16:uniqueId val="{0000000D-5402-476D-B564-8EFC124BECDC}"/>
              </c:ext>
            </c:extLst>
          </c:dPt>
          <c:cat>
            <c:strRef>
              <c:f>'8.2R01'!$B$19:$B$25</c:f>
              <c:strCache>
                <c:ptCount val="7"/>
                <c:pt idx="0">
                  <c:v>Sienas </c:v>
                </c:pt>
                <c:pt idx="1">
                  <c:v>Konstrukcijas</c:v>
                </c:pt>
                <c:pt idx="2">
                  <c:v>Logi un Durvis</c:v>
                </c:pt>
                <c:pt idx="3">
                  <c:v>Pārsegumi</c:v>
                </c:pt>
                <c:pt idx="4">
                  <c:v>Jumts</c:v>
                </c:pt>
                <c:pt idx="5">
                  <c:v>Pamati</c:v>
                </c:pt>
                <c:pt idx="6">
                  <c:v>Instelācijas un tīkli</c:v>
                </c:pt>
              </c:strCache>
            </c:strRef>
          </c:cat>
          <c:val>
            <c:numRef>
              <c:f>'8.2R01'!$E$19:$E$25</c:f>
              <c:numCache>
                <c:formatCode>0.000</c:formatCode>
                <c:ptCount val="7"/>
                <c:pt idx="0">
                  <c:v>3.0000000000000001E-3</c:v>
                </c:pt>
                <c:pt idx="1">
                  <c:v>3.0000000000000001E-3</c:v>
                </c:pt>
                <c:pt idx="2">
                  <c:v>3.0000000000000001E-3</c:v>
                </c:pt>
                <c:pt idx="3">
                  <c:v>3.0000000000000001E-3</c:v>
                </c:pt>
                <c:pt idx="4">
                  <c:v>3.0000000000000001E-3</c:v>
                </c:pt>
                <c:pt idx="5">
                  <c:v>3.0000000000000001E-3</c:v>
                </c:pt>
                <c:pt idx="6">
                  <c:v>3.0000000000000001E-3</c:v>
                </c:pt>
              </c:numCache>
            </c:numRef>
          </c:val>
          <c:extLst>
            <c:ext xmlns:c16="http://schemas.microsoft.com/office/drawing/2014/chart" uri="{C3380CC4-5D6E-409C-BE32-E72D297353CC}">
              <c16:uniqueId val="{0000000F-CEB3-417C-8952-2E73EF44B63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'8.2R01'!$B$26:$B$27</c:f>
              <c:strCache>
                <c:ptCount val="2"/>
                <c:pt idx="0">
                  <c:v>Būvniecība</c:v>
                </c:pt>
                <c:pt idx="1">
                  <c:v>Lietošana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84F-4875-AAA9-B93FAD4C1F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84F-4875-AAA9-B93FAD4C1FE5}"/>
              </c:ext>
            </c:extLst>
          </c:dPt>
          <c:cat>
            <c:strRef>
              <c:f>'8.2R01'!$B$26:$B$27</c:f>
              <c:strCache>
                <c:ptCount val="2"/>
                <c:pt idx="0">
                  <c:v>Būvniecība</c:v>
                </c:pt>
                <c:pt idx="1">
                  <c:v>Lietošana</c:v>
                </c:pt>
              </c:strCache>
            </c:strRef>
          </c:cat>
          <c:val>
            <c:numRef>
              <c:f>'8.2R01'!$E$26:$E$27</c:f>
              <c:numCache>
                <c:formatCode>0.0E+00</c:formatCode>
                <c:ptCount val="2"/>
                <c:pt idx="0">
                  <c:v>2.0999999999999998E-2</c:v>
                </c:pt>
                <c:pt idx="1">
                  <c:v>4.0000000000000001E-3</c:v>
                </c:pt>
              </c:numCache>
            </c:numRef>
          </c:val>
          <c:extLst>
            <c:ext xmlns:c16="http://schemas.microsoft.com/office/drawing/2014/chart" uri="{C3380CC4-5D6E-409C-BE32-E72D297353CC}">
              <c16:uniqueId val="{00000005-5109-436E-B4D7-FBFD114AE2E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spPr>
            <a:ln w="12700">
              <a:solidFill>
                <a:sysClr val="windowText" lastClr="000000"/>
              </a:solidFill>
            </a:ln>
          </c:spPr>
          <c:dPt>
            <c:idx val="0"/>
            <c:bubble3D val="0"/>
            <c:spPr>
              <a:solidFill>
                <a:schemeClr val="accent1"/>
              </a:solidFill>
              <a:ln w="12700">
                <a:solidFill>
                  <a:sysClr val="windowText" lastClr="000000"/>
                </a:solidFill>
              </a:ln>
              <a:effectLst/>
            </c:spPr>
            <c:extLst>
              <c:ext xmlns:c16="http://schemas.microsoft.com/office/drawing/2014/chart" uri="{C3380CC4-5D6E-409C-BE32-E72D297353CC}">
                <c16:uniqueId val="{00000001-8C76-468B-9D2F-A8F70650D0A9}"/>
              </c:ext>
            </c:extLst>
          </c:dPt>
          <c:dPt>
            <c:idx val="1"/>
            <c:bubble3D val="0"/>
            <c:spPr>
              <a:solidFill>
                <a:schemeClr val="accent2"/>
              </a:solidFill>
              <a:ln w="12700">
                <a:solidFill>
                  <a:sysClr val="windowText" lastClr="000000"/>
                </a:solidFill>
              </a:ln>
              <a:effectLst/>
            </c:spPr>
            <c:extLst>
              <c:ext xmlns:c16="http://schemas.microsoft.com/office/drawing/2014/chart" uri="{C3380CC4-5D6E-409C-BE32-E72D297353CC}">
                <c16:uniqueId val="{00000003-8C76-468B-9D2F-A8F70650D0A9}"/>
              </c:ext>
            </c:extLst>
          </c:dPt>
          <c:dPt>
            <c:idx val="2"/>
            <c:bubble3D val="0"/>
            <c:spPr>
              <a:solidFill>
                <a:schemeClr val="accent3"/>
              </a:solidFill>
              <a:ln w="12700">
                <a:solidFill>
                  <a:sysClr val="windowText" lastClr="000000"/>
                </a:solidFill>
              </a:ln>
              <a:effectLst/>
            </c:spPr>
            <c:extLst>
              <c:ext xmlns:c16="http://schemas.microsoft.com/office/drawing/2014/chart" uri="{C3380CC4-5D6E-409C-BE32-E72D297353CC}">
                <c16:uniqueId val="{00000005-8C76-468B-9D2F-A8F70650D0A9}"/>
              </c:ext>
            </c:extLst>
          </c:dPt>
          <c:dPt>
            <c:idx val="3"/>
            <c:bubble3D val="0"/>
            <c:spPr>
              <a:solidFill>
                <a:schemeClr val="accent4"/>
              </a:solidFill>
              <a:ln w="12700">
                <a:solidFill>
                  <a:sysClr val="windowText" lastClr="000000"/>
                </a:solidFill>
              </a:ln>
              <a:effectLst/>
            </c:spPr>
            <c:extLst>
              <c:ext xmlns:c16="http://schemas.microsoft.com/office/drawing/2014/chart" uri="{C3380CC4-5D6E-409C-BE32-E72D297353CC}">
                <c16:uniqueId val="{00000007-8C76-468B-9D2F-A8F70650D0A9}"/>
              </c:ext>
            </c:extLst>
          </c:dPt>
          <c:dPt>
            <c:idx val="4"/>
            <c:bubble3D val="0"/>
            <c:spPr>
              <a:solidFill>
                <a:schemeClr val="accent5"/>
              </a:solidFill>
              <a:ln w="12700">
                <a:solidFill>
                  <a:sysClr val="windowText" lastClr="000000"/>
                </a:solidFill>
              </a:ln>
              <a:effectLst/>
            </c:spPr>
            <c:extLst>
              <c:ext xmlns:c16="http://schemas.microsoft.com/office/drawing/2014/chart" uri="{C3380CC4-5D6E-409C-BE32-E72D297353CC}">
                <c16:uniqueId val="{00000009-8C76-468B-9D2F-A8F70650D0A9}"/>
              </c:ext>
            </c:extLst>
          </c:dPt>
          <c:dPt>
            <c:idx val="5"/>
            <c:bubble3D val="0"/>
            <c:spPr>
              <a:solidFill>
                <a:schemeClr val="accent6"/>
              </a:solidFill>
              <a:ln w="12700">
                <a:solidFill>
                  <a:sysClr val="windowText" lastClr="000000"/>
                </a:solidFill>
              </a:ln>
              <a:effectLst/>
            </c:spPr>
            <c:extLst>
              <c:ext xmlns:c16="http://schemas.microsoft.com/office/drawing/2014/chart" uri="{C3380CC4-5D6E-409C-BE32-E72D297353CC}">
                <c16:uniqueId val="{0000000B-8C76-468B-9D2F-A8F70650D0A9}"/>
              </c:ext>
            </c:extLst>
          </c:dPt>
          <c:dPt>
            <c:idx val="6"/>
            <c:bubble3D val="0"/>
            <c:spPr>
              <a:solidFill>
                <a:schemeClr val="accent1">
                  <a:lumMod val="60000"/>
                </a:schemeClr>
              </a:solidFill>
              <a:ln w="12700">
                <a:solidFill>
                  <a:sysClr val="windowText" lastClr="000000"/>
                </a:solidFill>
              </a:ln>
              <a:effectLst/>
            </c:spPr>
            <c:extLst>
              <c:ext xmlns:c16="http://schemas.microsoft.com/office/drawing/2014/chart" uri="{C3380CC4-5D6E-409C-BE32-E72D297353CC}">
                <c16:uniqueId val="{0000000D-8C76-468B-9D2F-A8F70650D0A9}"/>
              </c:ext>
            </c:extLst>
          </c:dPt>
          <c:cat>
            <c:strRef>
              <c:f>'8.2R01'!$B$19:$B$25</c:f>
              <c:strCache>
                <c:ptCount val="7"/>
                <c:pt idx="0">
                  <c:v>Sienas </c:v>
                </c:pt>
                <c:pt idx="1">
                  <c:v>Konstrukcijas</c:v>
                </c:pt>
                <c:pt idx="2">
                  <c:v>Logi un Durvis</c:v>
                </c:pt>
                <c:pt idx="3">
                  <c:v>Pārsegumi</c:v>
                </c:pt>
                <c:pt idx="4">
                  <c:v>Jumts</c:v>
                </c:pt>
                <c:pt idx="5">
                  <c:v>Pamati</c:v>
                </c:pt>
                <c:pt idx="6">
                  <c:v>Instelācijas un tīkli</c:v>
                </c:pt>
              </c:strCache>
            </c:strRef>
          </c:cat>
          <c:val>
            <c:numRef>
              <c:f>'8.2R01'!$F$19:$F$25</c:f>
              <c:numCache>
                <c:formatCode>0.000</c:formatCode>
                <c:ptCount val="7"/>
                <c:pt idx="0">
                  <c:v>2.0000000000000001E-4</c:v>
                </c:pt>
                <c:pt idx="1">
                  <c:v>2.0000000000000001E-4</c:v>
                </c:pt>
                <c:pt idx="2">
                  <c:v>2.0000000000000001E-4</c:v>
                </c:pt>
                <c:pt idx="3">
                  <c:v>2.0000000000000001E-4</c:v>
                </c:pt>
                <c:pt idx="4">
                  <c:v>2.0000000000000001E-4</c:v>
                </c:pt>
                <c:pt idx="5">
                  <c:v>2.0000000000000001E-4</c:v>
                </c:pt>
                <c:pt idx="6">
                  <c:v>2.0000000000000001E-4</c:v>
                </c:pt>
              </c:numCache>
            </c:numRef>
          </c:val>
          <c:extLst>
            <c:ext xmlns:c16="http://schemas.microsoft.com/office/drawing/2014/chart" uri="{C3380CC4-5D6E-409C-BE32-E72D297353CC}">
              <c16:uniqueId val="{0000000F-8450-4237-BEFD-7EAD6C32FCE9}"/>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CEB-4C65-AA93-16D7D5FC1E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CEB-4C65-AA93-16D7D5FC1E38}"/>
              </c:ext>
            </c:extLst>
          </c:dPt>
          <c:cat>
            <c:strRef>
              <c:f>'8.2R01'!$B$26:$B$27</c:f>
              <c:strCache>
                <c:ptCount val="2"/>
                <c:pt idx="0">
                  <c:v>Būvniecība</c:v>
                </c:pt>
                <c:pt idx="1">
                  <c:v>Lietošana</c:v>
                </c:pt>
              </c:strCache>
            </c:strRef>
          </c:cat>
          <c:val>
            <c:numRef>
              <c:f>'8.2R01'!$F$26:$F$27</c:f>
              <c:numCache>
                <c:formatCode>0.0E+00</c:formatCode>
                <c:ptCount val="2"/>
                <c:pt idx="0">
                  <c:v>1.4000000000000002E-3</c:v>
                </c:pt>
                <c:pt idx="1">
                  <c:v>4.0000000000000001E-3</c:v>
                </c:pt>
              </c:numCache>
            </c:numRef>
          </c:val>
          <c:extLst>
            <c:ext xmlns:c16="http://schemas.microsoft.com/office/drawing/2014/chart" uri="{C3380CC4-5D6E-409C-BE32-E72D297353CC}">
              <c16:uniqueId val="{00000005-BC47-4C63-9FFF-9FE3E692577D}"/>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POCP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'8.2R01'!$G$19:$G$25</c:f>
              <c:strCache>
                <c:ptCount val="7"/>
                <c:pt idx="0">
                  <c:v>0,004</c:v>
                </c:pt>
                <c:pt idx="1">
                  <c:v>0,004</c:v>
                </c:pt>
                <c:pt idx="2">
                  <c:v>0,004</c:v>
                </c:pt>
                <c:pt idx="3">
                  <c:v>0,004</c:v>
                </c:pt>
                <c:pt idx="4">
                  <c:v>0,004</c:v>
                </c:pt>
                <c:pt idx="5">
                  <c:v>0,004</c:v>
                </c:pt>
                <c:pt idx="6">
                  <c:v>0,004</c:v>
                </c:pt>
              </c:strCache>
            </c:strRef>
          </c:tx>
          <c:spPr>
            <a:ln w="12700">
              <a:solidFill>
                <a:sysClr val="windowText" lastClr="000000"/>
              </a:solidFill>
            </a:ln>
          </c:spPr>
          <c:dPt>
            <c:idx val="0"/>
            <c:bubble3D val="0"/>
            <c:spPr>
              <a:solidFill>
                <a:schemeClr val="accent1"/>
              </a:solidFill>
              <a:ln w="12700">
                <a:solidFill>
                  <a:sysClr val="windowText" lastClr="000000"/>
                </a:solidFill>
              </a:ln>
              <a:effectLst/>
            </c:spPr>
            <c:extLst>
              <c:ext xmlns:c16="http://schemas.microsoft.com/office/drawing/2014/chart" uri="{C3380CC4-5D6E-409C-BE32-E72D297353CC}">
                <c16:uniqueId val="{00000001-5290-40DF-AD52-134B95E41ECD}"/>
              </c:ext>
            </c:extLst>
          </c:dPt>
          <c:dPt>
            <c:idx val="1"/>
            <c:bubble3D val="0"/>
            <c:spPr>
              <a:solidFill>
                <a:schemeClr val="accent2"/>
              </a:solidFill>
              <a:ln w="12700">
                <a:solidFill>
                  <a:sysClr val="windowText" lastClr="000000"/>
                </a:solidFill>
              </a:ln>
              <a:effectLst/>
            </c:spPr>
            <c:extLst>
              <c:ext xmlns:c16="http://schemas.microsoft.com/office/drawing/2014/chart" uri="{C3380CC4-5D6E-409C-BE32-E72D297353CC}">
                <c16:uniqueId val="{00000003-5290-40DF-AD52-134B95E41ECD}"/>
              </c:ext>
            </c:extLst>
          </c:dPt>
          <c:dPt>
            <c:idx val="2"/>
            <c:bubble3D val="0"/>
            <c:spPr>
              <a:solidFill>
                <a:schemeClr val="accent3"/>
              </a:solidFill>
              <a:ln w="12700">
                <a:solidFill>
                  <a:sysClr val="windowText" lastClr="000000"/>
                </a:solidFill>
              </a:ln>
              <a:effectLst/>
            </c:spPr>
            <c:extLst>
              <c:ext xmlns:c16="http://schemas.microsoft.com/office/drawing/2014/chart" uri="{C3380CC4-5D6E-409C-BE32-E72D297353CC}">
                <c16:uniqueId val="{00000005-5290-40DF-AD52-134B95E41ECD}"/>
              </c:ext>
            </c:extLst>
          </c:dPt>
          <c:dPt>
            <c:idx val="3"/>
            <c:bubble3D val="0"/>
            <c:spPr>
              <a:solidFill>
                <a:schemeClr val="accent4"/>
              </a:solidFill>
              <a:ln w="12700">
                <a:solidFill>
                  <a:sysClr val="windowText" lastClr="000000"/>
                </a:solidFill>
              </a:ln>
              <a:effectLst/>
            </c:spPr>
            <c:extLst>
              <c:ext xmlns:c16="http://schemas.microsoft.com/office/drawing/2014/chart" uri="{C3380CC4-5D6E-409C-BE32-E72D297353CC}">
                <c16:uniqueId val="{00000007-5290-40DF-AD52-134B95E41ECD}"/>
              </c:ext>
            </c:extLst>
          </c:dPt>
          <c:dPt>
            <c:idx val="4"/>
            <c:bubble3D val="0"/>
            <c:spPr>
              <a:solidFill>
                <a:schemeClr val="accent5"/>
              </a:solidFill>
              <a:ln w="12700">
                <a:solidFill>
                  <a:sysClr val="windowText" lastClr="000000"/>
                </a:solidFill>
              </a:ln>
              <a:effectLst/>
            </c:spPr>
            <c:extLst>
              <c:ext xmlns:c16="http://schemas.microsoft.com/office/drawing/2014/chart" uri="{C3380CC4-5D6E-409C-BE32-E72D297353CC}">
                <c16:uniqueId val="{00000009-5290-40DF-AD52-134B95E41ECD}"/>
              </c:ext>
            </c:extLst>
          </c:dPt>
          <c:dPt>
            <c:idx val="5"/>
            <c:bubble3D val="0"/>
            <c:spPr>
              <a:solidFill>
                <a:schemeClr val="accent6"/>
              </a:solidFill>
              <a:ln w="12700">
                <a:solidFill>
                  <a:sysClr val="windowText" lastClr="000000"/>
                </a:solidFill>
              </a:ln>
              <a:effectLst/>
            </c:spPr>
            <c:extLst>
              <c:ext xmlns:c16="http://schemas.microsoft.com/office/drawing/2014/chart" uri="{C3380CC4-5D6E-409C-BE32-E72D297353CC}">
                <c16:uniqueId val="{0000000B-5290-40DF-AD52-134B95E41ECD}"/>
              </c:ext>
            </c:extLst>
          </c:dPt>
          <c:dPt>
            <c:idx val="6"/>
            <c:bubble3D val="0"/>
            <c:spPr>
              <a:solidFill>
                <a:schemeClr val="accent1">
                  <a:lumMod val="60000"/>
                </a:schemeClr>
              </a:solidFill>
              <a:ln w="12700">
                <a:solidFill>
                  <a:sysClr val="windowText" lastClr="000000"/>
                </a:solidFill>
              </a:ln>
              <a:effectLst/>
            </c:spPr>
            <c:extLst>
              <c:ext xmlns:c16="http://schemas.microsoft.com/office/drawing/2014/chart" uri="{C3380CC4-5D6E-409C-BE32-E72D297353CC}">
                <c16:uniqueId val="{0000000D-5290-40DF-AD52-134B95E41ECD}"/>
              </c:ext>
            </c:extLst>
          </c:dPt>
          <c:cat>
            <c:strRef>
              <c:f>'8.2R01'!$B$19:$B$25</c:f>
              <c:strCache>
                <c:ptCount val="7"/>
                <c:pt idx="0">
                  <c:v>Sienas </c:v>
                </c:pt>
                <c:pt idx="1">
                  <c:v>Konstrukcijas</c:v>
                </c:pt>
                <c:pt idx="2">
                  <c:v>Logi un Durvis</c:v>
                </c:pt>
                <c:pt idx="3">
                  <c:v>Pārsegumi</c:v>
                </c:pt>
                <c:pt idx="4">
                  <c:v>Jumts</c:v>
                </c:pt>
                <c:pt idx="5">
                  <c:v>Pamati</c:v>
                </c:pt>
                <c:pt idx="6">
                  <c:v>Instelācijas un tīkli</c:v>
                </c:pt>
              </c:strCache>
            </c:strRef>
          </c:cat>
          <c:val>
            <c:numRef>
              <c:f>'8.2R01'!$G$19:$G$25</c:f>
              <c:numCache>
                <c:formatCode>0.000</c:formatCode>
                <c:ptCount val="7"/>
                <c:pt idx="0">
                  <c:v>4.0000000000000001E-3</c:v>
                </c:pt>
                <c:pt idx="1">
                  <c:v>4.0000000000000001E-3</c:v>
                </c:pt>
                <c:pt idx="2">
                  <c:v>4.0000000000000001E-3</c:v>
                </c:pt>
                <c:pt idx="3">
                  <c:v>4.0000000000000001E-3</c:v>
                </c:pt>
                <c:pt idx="4">
                  <c:v>4.0000000000000001E-3</c:v>
                </c:pt>
                <c:pt idx="5">
                  <c:v>4.0000000000000001E-3</c:v>
                </c:pt>
                <c:pt idx="6">
                  <c:v>4.0000000000000001E-3</c:v>
                </c:pt>
              </c:numCache>
            </c:numRef>
          </c:val>
          <c:extLst>
            <c:ext xmlns:c16="http://schemas.microsoft.com/office/drawing/2014/chart" uri="{C3380CC4-5D6E-409C-BE32-E72D297353CC}">
              <c16:uniqueId val="{00000010-5C9E-40BD-8434-E3AA8A3BE283}"/>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30</xdr:row>
      <xdr:rowOff>0</xdr:rowOff>
    </xdr:from>
    <xdr:to>
      <xdr:col>3</xdr:col>
      <xdr:colOff>957675</xdr:colOff>
      <xdr:row>47</xdr:row>
      <xdr:rowOff>127275</xdr:rowOff>
    </xdr:to>
    <xdr:graphicFrame macro="">
      <xdr:nvGraphicFramePr>
        <xdr:cNvPr id="2" name="Diagram 3">
          <a:extLst>
            <a:ext uri="{FF2B5EF4-FFF2-40B4-BE49-F238E27FC236}">
              <a16:creationId xmlns:a16="http://schemas.microsoft.com/office/drawing/2014/main" id="{59340553-8440-4937-8493-FD846601A0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49</xdr:row>
      <xdr:rowOff>0</xdr:rowOff>
    </xdr:from>
    <xdr:to>
      <xdr:col>3</xdr:col>
      <xdr:colOff>957675</xdr:colOff>
      <xdr:row>66</xdr:row>
      <xdr:rowOff>127275</xdr:rowOff>
    </xdr:to>
    <xdr:graphicFrame macro="">
      <xdr:nvGraphicFramePr>
        <xdr:cNvPr id="3" name="Diagram 4">
          <a:extLst>
            <a:ext uri="{FF2B5EF4-FFF2-40B4-BE49-F238E27FC236}">
              <a16:creationId xmlns:a16="http://schemas.microsoft.com/office/drawing/2014/main" id="{0854F6ED-F9FB-4012-BBD1-EFB8470E12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30</xdr:row>
      <xdr:rowOff>0</xdr:rowOff>
    </xdr:from>
    <xdr:to>
      <xdr:col>8</xdr:col>
      <xdr:colOff>624300</xdr:colOff>
      <xdr:row>47</xdr:row>
      <xdr:rowOff>127275</xdr:rowOff>
    </xdr:to>
    <xdr:graphicFrame macro="">
      <xdr:nvGraphicFramePr>
        <xdr:cNvPr id="4" name="Diagram 5">
          <a:extLst>
            <a:ext uri="{FF2B5EF4-FFF2-40B4-BE49-F238E27FC236}">
              <a16:creationId xmlns:a16="http://schemas.microsoft.com/office/drawing/2014/main" id="{B595D823-2212-4CFB-A8F8-611301682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49</xdr:row>
      <xdr:rowOff>0</xdr:rowOff>
    </xdr:from>
    <xdr:to>
      <xdr:col>8</xdr:col>
      <xdr:colOff>624300</xdr:colOff>
      <xdr:row>66</xdr:row>
      <xdr:rowOff>127275</xdr:rowOff>
    </xdr:to>
    <xdr:graphicFrame macro="">
      <xdr:nvGraphicFramePr>
        <xdr:cNvPr id="5" name="Diagram 6">
          <a:extLst>
            <a:ext uri="{FF2B5EF4-FFF2-40B4-BE49-F238E27FC236}">
              <a16:creationId xmlns:a16="http://schemas.microsoft.com/office/drawing/2014/main" id="{04A7E123-CEA4-4F80-BC07-E0D0B4BEA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30</xdr:row>
      <xdr:rowOff>0</xdr:rowOff>
    </xdr:from>
    <xdr:to>
      <xdr:col>14</xdr:col>
      <xdr:colOff>243300</xdr:colOff>
      <xdr:row>47</xdr:row>
      <xdr:rowOff>127275</xdr:rowOff>
    </xdr:to>
    <xdr:graphicFrame macro="">
      <xdr:nvGraphicFramePr>
        <xdr:cNvPr id="6" name="Diagram 7">
          <a:extLst>
            <a:ext uri="{FF2B5EF4-FFF2-40B4-BE49-F238E27FC236}">
              <a16:creationId xmlns:a16="http://schemas.microsoft.com/office/drawing/2014/main" id="{29AFC69B-1B51-4E0D-B497-AB41288C8A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49</xdr:row>
      <xdr:rowOff>0</xdr:rowOff>
    </xdr:from>
    <xdr:to>
      <xdr:col>14</xdr:col>
      <xdr:colOff>243300</xdr:colOff>
      <xdr:row>66</xdr:row>
      <xdr:rowOff>127275</xdr:rowOff>
    </xdr:to>
    <xdr:graphicFrame macro="">
      <xdr:nvGraphicFramePr>
        <xdr:cNvPr id="7" name="Diagram 8">
          <a:extLst>
            <a:ext uri="{FF2B5EF4-FFF2-40B4-BE49-F238E27FC236}">
              <a16:creationId xmlns:a16="http://schemas.microsoft.com/office/drawing/2014/main" id="{AD01C6CA-3A52-4E79-8318-9DC38926D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30</xdr:row>
      <xdr:rowOff>0</xdr:rowOff>
    </xdr:from>
    <xdr:to>
      <xdr:col>20</xdr:col>
      <xdr:colOff>224250</xdr:colOff>
      <xdr:row>47</xdr:row>
      <xdr:rowOff>127275</xdr:rowOff>
    </xdr:to>
    <xdr:graphicFrame macro="">
      <xdr:nvGraphicFramePr>
        <xdr:cNvPr id="8" name="Diagram 9">
          <a:extLst>
            <a:ext uri="{FF2B5EF4-FFF2-40B4-BE49-F238E27FC236}">
              <a16:creationId xmlns:a16="http://schemas.microsoft.com/office/drawing/2014/main" id="{CE5E6F2E-9D06-448D-A0F8-146956596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49</xdr:row>
      <xdr:rowOff>0</xdr:rowOff>
    </xdr:from>
    <xdr:to>
      <xdr:col>20</xdr:col>
      <xdr:colOff>224250</xdr:colOff>
      <xdr:row>66</xdr:row>
      <xdr:rowOff>127275</xdr:rowOff>
    </xdr:to>
    <xdr:graphicFrame macro="">
      <xdr:nvGraphicFramePr>
        <xdr:cNvPr id="9" name="Diagram 10">
          <a:extLst>
            <a:ext uri="{FF2B5EF4-FFF2-40B4-BE49-F238E27FC236}">
              <a16:creationId xmlns:a16="http://schemas.microsoft.com/office/drawing/2014/main" id="{1B8687EB-08B9-4B7B-A510-4C0A1F5744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0</xdr:colOff>
      <xdr:row>30</xdr:row>
      <xdr:rowOff>0</xdr:rowOff>
    </xdr:from>
    <xdr:to>
      <xdr:col>26</xdr:col>
      <xdr:colOff>224250</xdr:colOff>
      <xdr:row>47</xdr:row>
      <xdr:rowOff>127275</xdr:rowOff>
    </xdr:to>
    <xdr:graphicFrame macro="">
      <xdr:nvGraphicFramePr>
        <xdr:cNvPr id="10" name="Diagram 11">
          <a:extLst>
            <a:ext uri="{FF2B5EF4-FFF2-40B4-BE49-F238E27FC236}">
              <a16:creationId xmlns:a16="http://schemas.microsoft.com/office/drawing/2014/main" id="{7FE56FB4-27CE-4F73-9C89-6B94BAF42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xdr:col>
      <xdr:colOff>0</xdr:colOff>
      <xdr:row>48</xdr:row>
      <xdr:rowOff>180975</xdr:rowOff>
    </xdr:from>
    <xdr:to>
      <xdr:col>26</xdr:col>
      <xdr:colOff>224250</xdr:colOff>
      <xdr:row>66</xdr:row>
      <xdr:rowOff>117750</xdr:rowOff>
    </xdr:to>
    <xdr:graphicFrame macro="">
      <xdr:nvGraphicFramePr>
        <xdr:cNvPr id="13" name="Diagram 14">
          <a:extLst>
            <a:ext uri="{FF2B5EF4-FFF2-40B4-BE49-F238E27FC236}">
              <a16:creationId xmlns:a16="http://schemas.microsoft.com/office/drawing/2014/main" id="{812093D7-DD6E-4BB2-8C2C-76DD59EF27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461A4-F1D5-4310-93A0-91D7DD9E8928}">
  <dimension ref="A3:J23"/>
  <sheetViews>
    <sheetView tabSelected="1" zoomScaleNormal="100" workbookViewId="0">
      <selection activeCell="C4" sqref="C4"/>
    </sheetView>
  </sheetViews>
  <sheetFormatPr defaultColWidth="9.140625" defaultRowHeight="15" x14ac:dyDescent="0.25"/>
  <cols>
    <col min="2" max="2" width="10.140625" style="36" bestFit="1" customWidth="1"/>
    <col min="3" max="3" width="41.28515625" style="36" customWidth="1"/>
    <col min="4" max="4" width="22.85546875" style="36" customWidth="1"/>
    <col min="5" max="5" width="42.7109375" style="36" customWidth="1"/>
    <col min="6" max="6" width="7" style="39" customWidth="1"/>
    <col min="7" max="7" width="7" style="37" customWidth="1"/>
    <col min="8" max="9" width="10" style="37" customWidth="1"/>
    <col min="10" max="10" width="49.42578125" style="37" customWidth="1"/>
    <col min="11" max="11" width="9.140625" style="37"/>
    <col min="12" max="12" width="16.85546875" style="37" customWidth="1"/>
    <col min="13" max="13" width="31.42578125" style="37" customWidth="1"/>
    <col min="14" max="14" width="9.140625" style="37"/>
    <col min="15" max="15" width="43.85546875" style="37" customWidth="1"/>
    <col min="16" max="16384" width="9.140625" style="37"/>
  </cols>
  <sheetData>
    <row r="3" spans="2:10" ht="15.75" thickBot="1" x14ac:dyDescent="0.3"/>
    <row r="4" spans="2:10" ht="39" customHeight="1" thickBot="1" x14ac:dyDescent="0.3">
      <c r="B4" s="67" t="s">
        <v>0</v>
      </c>
      <c r="C4" s="68" t="s">
        <v>1</v>
      </c>
      <c r="D4" s="69" t="s">
        <v>2</v>
      </c>
      <c r="E4" s="70" t="s">
        <v>3</v>
      </c>
      <c r="F4" s="333" t="s">
        <v>4</v>
      </c>
      <c r="G4" s="334"/>
      <c r="I4" s="38"/>
      <c r="J4" s="38"/>
    </row>
    <row r="5" spans="2:10" ht="30.75" customHeight="1" x14ac:dyDescent="0.25">
      <c r="B5" s="44" t="s">
        <v>220</v>
      </c>
      <c r="C5" s="45" t="s">
        <v>6</v>
      </c>
      <c r="D5" s="324" t="s">
        <v>7</v>
      </c>
      <c r="E5" s="326" t="s">
        <v>8</v>
      </c>
      <c r="F5" s="71" t="s">
        <v>45</v>
      </c>
      <c r="G5" s="72" t="str">
        <f t="shared" ref="G5:G20" si="0">D5</f>
        <v xml:space="preserve">R02 </v>
      </c>
      <c r="I5" s="38"/>
      <c r="J5" s="42"/>
    </row>
    <row r="6" spans="2:10" ht="30.75" customHeight="1" x14ac:dyDescent="0.25">
      <c r="B6" s="312" t="s">
        <v>224</v>
      </c>
      <c r="C6" s="313" t="s">
        <v>10</v>
      </c>
      <c r="D6" s="187" t="s">
        <v>11</v>
      </c>
      <c r="E6" s="327" t="s">
        <v>12</v>
      </c>
      <c r="F6" s="73" t="s">
        <v>638</v>
      </c>
      <c r="G6" s="74" t="str">
        <f t="shared" si="0"/>
        <v>R01</v>
      </c>
      <c r="H6" s="43"/>
      <c r="I6" s="38"/>
      <c r="J6" s="43"/>
    </row>
    <row r="7" spans="2:10" ht="30.75" customHeight="1" x14ac:dyDescent="0.25">
      <c r="B7" s="312" t="s">
        <v>226</v>
      </c>
      <c r="C7" s="311" t="s">
        <v>15</v>
      </c>
      <c r="D7" s="187" t="s">
        <v>16</v>
      </c>
      <c r="E7" s="327" t="s">
        <v>17</v>
      </c>
      <c r="F7" s="73" t="s">
        <v>637</v>
      </c>
      <c r="G7" s="74" t="s">
        <v>11</v>
      </c>
      <c r="H7" s="43"/>
      <c r="I7" s="38"/>
      <c r="J7" s="43"/>
    </row>
    <row r="8" spans="2:10" ht="30.75" customHeight="1" x14ac:dyDescent="0.25">
      <c r="B8" s="332" t="s">
        <v>228</v>
      </c>
      <c r="C8" s="337" t="s">
        <v>19</v>
      </c>
      <c r="D8" s="187" t="s">
        <v>11</v>
      </c>
      <c r="E8" s="327" t="s">
        <v>20</v>
      </c>
      <c r="F8" s="73" t="s">
        <v>636</v>
      </c>
      <c r="G8" s="74" t="str">
        <f t="shared" si="0"/>
        <v>R01</v>
      </c>
      <c r="H8" s="43"/>
      <c r="I8" s="38"/>
      <c r="J8" s="43"/>
    </row>
    <row r="9" spans="2:10" ht="30.75" customHeight="1" x14ac:dyDescent="0.25">
      <c r="B9" s="332"/>
      <c r="C9" s="337"/>
      <c r="D9" s="338" t="s">
        <v>22</v>
      </c>
      <c r="E9" s="327" t="s">
        <v>23</v>
      </c>
      <c r="F9" s="73" t="s">
        <v>636</v>
      </c>
      <c r="G9" s="74" t="str">
        <f t="shared" si="0"/>
        <v>R02</v>
      </c>
      <c r="H9" s="43"/>
      <c r="I9" s="38"/>
      <c r="J9" s="43"/>
    </row>
    <row r="10" spans="2:10" ht="30.75" customHeight="1" x14ac:dyDescent="0.25">
      <c r="B10" s="332"/>
      <c r="C10" s="337"/>
      <c r="D10" s="338"/>
      <c r="E10" s="327" t="s">
        <v>24</v>
      </c>
      <c r="F10" s="73" t="s">
        <v>636</v>
      </c>
      <c r="G10" s="74" t="s">
        <v>22</v>
      </c>
      <c r="H10" s="43"/>
      <c r="I10" s="38"/>
      <c r="J10" s="43"/>
    </row>
    <row r="11" spans="2:10" ht="30.75" customHeight="1" x14ac:dyDescent="0.25">
      <c r="B11" s="322" t="s">
        <v>599</v>
      </c>
      <c r="C11" s="323" t="s">
        <v>625</v>
      </c>
      <c r="D11" s="187" t="s">
        <v>639</v>
      </c>
      <c r="E11" s="327" t="s">
        <v>600</v>
      </c>
      <c r="F11" s="73" t="s">
        <v>601</v>
      </c>
      <c r="G11" s="74" t="s">
        <v>11</v>
      </c>
      <c r="H11" s="43"/>
      <c r="I11" s="38"/>
      <c r="J11" s="43"/>
    </row>
    <row r="12" spans="2:10" ht="30.75" customHeight="1" x14ac:dyDescent="0.25">
      <c r="B12" s="312" t="s">
        <v>626</v>
      </c>
      <c r="C12" s="311" t="s">
        <v>25</v>
      </c>
      <c r="D12" s="187" t="s">
        <v>22</v>
      </c>
      <c r="E12" s="327" t="s">
        <v>26</v>
      </c>
      <c r="F12" s="73" t="s">
        <v>626</v>
      </c>
      <c r="G12" s="74" t="str">
        <f t="shared" si="0"/>
        <v>R02</v>
      </c>
      <c r="H12" s="42"/>
      <c r="I12" s="38"/>
      <c r="J12" s="42"/>
    </row>
    <row r="13" spans="2:10" ht="30.75" customHeight="1" x14ac:dyDescent="0.25">
      <c r="B13" s="312" t="s">
        <v>627</v>
      </c>
      <c r="C13" s="311" t="s">
        <v>27</v>
      </c>
      <c r="D13" s="187" t="s">
        <v>28</v>
      </c>
      <c r="E13" s="327" t="s">
        <v>29</v>
      </c>
      <c r="F13" s="73" t="s">
        <v>627</v>
      </c>
      <c r="G13" s="74" t="str">
        <f t="shared" si="0"/>
        <v>R04</v>
      </c>
      <c r="H13" s="42"/>
      <c r="I13" s="38"/>
      <c r="J13" s="42"/>
    </row>
    <row r="14" spans="2:10" ht="30.75" customHeight="1" x14ac:dyDescent="0.25">
      <c r="B14" s="335" t="s">
        <v>628</v>
      </c>
      <c r="C14" s="336" t="s">
        <v>30</v>
      </c>
      <c r="D14" s="187" t="s">
        <v>11</v>
      </c>
      <c r="E14" s="327" t="s">
        <v>31</v>
      </c>
      <c r="F14" s="75" t="s">
        <v>628</v>
      </c>
      <c r="G14" s="74" t="str">
        <f t="shared" si="0"/>
        <v>R01</v>
      </c>
      <c r="H14" s="42"/>
      <c r="I14" s="38"/>
      <c r="J14" s="42"/>
    </row>
    <row r="15" spans="2:10" ht="30.75" customHeight="1" x14ac:dyDescent="0.25">
      <c r="B15" s="335"/>
      <c r="C15" s="336"/>
      <c r="D15" s="187" t="s">
        <v>32</v>
      </c>
      <c r="E15" s="327" t="s">
        <v>33</v>
      </c>
      <c r="F15" s="75" t="s">
        <v>628</v>
      </c>
      <c r="G15" s="74" t="str">
        <f t="shared" si="0"/>
        <v>R03</v>
      </c>
      <c r="H15" s="42"/>
      <c r="I15" s="38"/>
      <c r="J15" s="42"/>
    </row>
    <row r="16" spans="2:10" ht="30.75" customHeight="1" x14ac:dyDescent="0.25">
      <c r="B16" s="310" t="s">
        <v>629</v>
      </c>
      <c r="C16" s="313" t="s">
        <v>34</v>
      </c>
      <c r="D16" s="41" t="s">
        <v>11</v>
      </c>
      <c r="E16" s="328" t="s">
        <v>35</v>
      </c>
      <c r="F16" s="75" t="s">
        <v>629</v>
      </c>
      <c r="G16" s="74" t="str">
        <f t="shared" si="0"/>
        <v>R01</v>
      </c>
    </row>
    <row r="17" spans="2:7" ht="30.75" customHeight="1" x14ac:dyDescent="0.25">
      <c r="B17" s="310" t="s">
        <v>630</v>
      </c>
      <c r="C17" s="40" t="s">
        <v>36</v>
      </c>
      <c r="D17" s="40" t="s">
        <v>11</v>
      </c>
      <c r="E17" s="329" t="s">
        <v>37</v>
      </c>
      <c r="F17" s="75" t="s">
        <v>630</v>
      </c>
      <c r="G17" s="74" t="str">
        <f t="shared" si="0"/>
        <v>R01</v>
      </c>
    </row>
    <row r="18" spans="2:7" ht="30.75" customHeight="1" x14ac:dyDescent="0.25">
      <c r="B18" s="310" t="s">
        <v>631</v>
      </c>
      <c r="C18" s="41" t="s">
        <v>38</v>
      </c>
      <c r="D18" s="41" t="s">
        <v>11</v>
      </c>
      <c r="E18" s="330" t="s">
        <v>39</v>
      </c>
      <c r="F18" s="75" t="s">
        <v>631</v>
      </c>
      <c r="G18" s="74" t="str">
        <f t="shared" si="0"/>
        <v>R01</v>
      </c>
    </row>
    <row r="19" spans="2:7" ht="30.75" customHeight="1" x14ac:dyDescent="0.25">
      <c r="B19" s="312" t="s">
        <v>632</v>
      </c>
      <c r="C19" s="40" t="s">
        <v>40</v>
      </c>
      <c r="D19" s="40" t="s">
        <v>41</v>
      </c>
      <c r="E19" s="329" t="s">
        <v>42</v>
      </c>
      <c r="F19" s="73" t="s">
        <v>632</v>
      </c>
      <c r="G19" s="74" t="s">
        <v>11</v>
      </c>
    </row>
    <row r="20" spans="2:7" ht="30.75" customHeight="1" x14ac:dyDescent="0.25">
      <c r="B20" s="312" t="s">
        <v>633</v>
      </c>
      <c r="C20" s="311" t="s">
        <v>43</v>
      </c>
      <c r="D20" s="187" t="s">
        <v>11</v>
      </c>
      <c r="E20" s="327" t="s">
        <v>44</v>
      </c>
      <c r="F20" s="73" t="s">
        <v>633</v>
      </c>
      <c r="G20" s="74" t="str">
        <f t="shared" si="0"/>
        <v>R01</v>
      </c>
    </row>
    <row r="21" spans="2:7" ht="30.75" customHeight="1" x14ac:dyDescent="0.25">
      <c r="B21" s="332" t="s">
        <v>634</v>
      </c>
      <c r="C21" s="311" t="s">
        <v>46</v>
      </c>
      <c r="D21" s="40" t="s">
        <v>11</v>
      </c>
      <c r="E21" s="329" t="s">
        <v>46</v>
      </c>
      <c r="F21" s="73" t="s">
        <v>634</v>
      </c>
      <c r="G21" s="74" t="str">
        <f t="shared" ref="G21:G23" si="1">D21</f>
        <v>R01</v>
      </c>
    </row>
    <row r="22" spans="2:7" ht="30.75" customHeight="1" x14ac:dyDescent="0.25">
      <c r="B22" s="332"/>
      <c r="C22" s="311" t="s">
        <v>46</v>
      </c>
      <c r="D22" s="40" t="s">
        <v>22</v>
      </c>
      <c r="E22" s="329" t="s">
        <v>46</v>
      </c>
      <c r="F22" s="73" t="s">
        <v>634</v>
      </c>
      <c r="G22" s="74" t="str">
        <f t="shared" ref="G22" si="2">D22</f>
        <v>R02</v>
      </c>
    </row>
    <row r="23" spans="2:7" ht="30.75" customHeight="1" thickBot="1" x14ac:dyDescent="0.3">
      <c r="B23" s="46" t="s">
        <v>635</v>
      </c>
      <c r="C23" s="47" t="s">
        <v>47</v>
      </c>
      <c r="D23" s="325" t="s">
        <v>11</v>
      </c>
      <c r="E23" s="331" t="s">
        <v>47</v>
      </c>
      <c r="F23" s="76" t="s">
        <v>635</v>
      </c>
      <c r="G23" s="77" t="str">
        <f t="shared" si="1"/>
        <v>R01</v>
      </c>
    </row>
  </sheetData>
  <mergeCells count="7">
    <mergeCell ref="B21:B22"/>
    <mergeCell ref="F4:G4"/>
    <mergeCell ref="B14:B15"/>
    <mergeCell ref="C14:C15"/>
    <mergeCell ref="B8:B10"/>
    <mergeCell ref="C8:C10"/>
    <mergeCell ref="D9:D10"/>
  </mergeCells>
  <phoneticPr fontId="6"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FA1F-3094-44A7-959E-66D8A74DC89B}">
  <dimension ref="B3:N33"/>
  <sheetViews>
    <sheetView workbookViewId="0">
      <selection activeCell="D13" sqref="D13"/>
    </sheetView>
  </sheetViews>
  <sheetFormatPr defaultRowHeight="15" x14ac:dyDescent="0.25"/>
  <cols>
    <col min="2" max="2" width="24.28515625" customWidth="1"/>
    <col min="3" max="3" width="10.42578125" customWidth="1"/>
    <col min="4" max="4" width="43" customWidth="1"/>
    <col min="5" max="5" width="14.42578125" customWidth="1"/>
    <col min="6" max="6" width="12.140625" customWidth="1"/>
    <col min="7" max="7" width="11.7109375" customWidth="1"/>
    <col min="9" max="10" width="20.42578125" customWidth="1"/>
    <col min="11" max="11" width="27.5703125" customWidth="1"/>
    <col min="12" max="12" width="13.140625" customWidth="1"/>
    <col min="13" max="13" width="18.7109375" customWidth="1"/>
    <col min="14" max="14" width="10.85546875" customWidth="1"/>
  </cols>
  <sheetData>
    <row r="3" spans="2:14" ht="21" x14ac:dyDescent="0.25">
      <c r="B3" s="363" t="s">
        <v>368</v>
      </c>
      <c r="C3" s="363"/>
      <c r="D3" s="363"/>
      <c r="E3" s="363"/>
      <c r="F3" s="363"/>
      <c r="G3" s="363"/>
      <c r="H3" s="363"/>
      <c r="I3" s="363"/>
      <c r="J3" s="363"/>
      <c r="K3" s="363"/>
      <c r="L3" s="363"/>
      <c r="M3" s="26"/>
      <c r="N3" s="26"/>
    </row>
    <row r="4" spans="2:14" ht="15.75" thickBot="1" x14ac:dyDescent="0.3">
      <c r="B4" s="2"/>
      <c r="C4" s="2"/>
      <c r="D4" s="2"/>
      <c r="E4" s="2"/>
      <c r="F4" s="2"/>
      <c r="G4" s="2"/>
      <c r="H4" s="2"/>
      <c r="I4" s="2"/>
      <c r="J4" s="2"/>
      <c r="K4" s="2"/>
      <c r="L4" s="2"/>
      <c r="M4" s="2"/>
      <c r="N4" s="2"/>
    </row>
    <row r="5" spans="2:14" ht="45.75" thickBot="1" x14ac:dyDescent="0.3">
      <c r="B5" s="3" t="s">
        <v>369</v>
      </c>
      <c r="C5" s="4" t="s">
        <v>370</v>
      </c>
      <c r="D5" s="5" t="s">
        <v>371</v>
      </c>
      <c r="E5" s="4" t="s">
        <v>372</v>
      </c>
      <c r="F5" s="5" t="s">
        <v>373</v>
      </c>
      <c r="G5" s="4" t="s">
        <v>374</v>
      </c>
      <c r="H5" s="5" t="s">
        <v>375</v>
      </c>
      <c r="I5" s="4" t="s">
        <v>376</v>
      </c>
      <c r="J5" s="5" t="s">
        <v>377</v>
      </c>
      <c r="K5" s="4" t="s">
        <v>378</v>
      </c>
      <c r="L5" s="6" t="s">
        <v>379</v>
      </c>
      <c r="M5" s="5" t="s">
        <v>380</v>
      </c>
      <c r="N5" s="5" t="s">
        <v>381</v>
      </c>
    </row>
    <row r="6" spans="2:14" x14ac:dyDescent="0.25">
      <c r="B6" s="8"/>
      <c r="C6" s="2"/>
      <c r="D6" s="9"/>
      <c r="E6" s="2"/>
      <c r="F6" s="9"/>
      <c r="G6" s="2"/>
      <c r="H6" s="9"/>
      <c r="I6" s="2"/>
      <c r="J6" s="9"/>
      <c r="K6" s="2"/>
      <c r="L6" s="10"/>
      <c r="M6" s="10"/>
      <c r="N6" s="9"/>
    </row>
    <row r="7" spans="2:14" x14ac:dyDescent="0.25">
      <c r="B7" s="13" t="s">
        <v>382</v>
      </c>
      <c r="C7" s="2"/>
      <c r="D7" s="9"/>
      <c r="E7" s="2"/>
      <c r="F7" s="9"/>
      <c r="G7" s="2"/>
      <c r="H7" s="9"/>
      <c r="I7" s="2"/>
      <c r="J7" s="9"/>
      <c r="K7" s="2"/>
      <c r="L7" s="10"/>
      <c r="M7" s="10"/>
      <c r="N7" s="9"/>
    </row>
    <row r="8" spans="2:14" x14ac:dyDescent="0.25">
      <c r="B8" s="8"/>
      <c r="C8" s="2"/>
      <c r="D8" s="9"/>
      <c r="E8" s="2"/>
      <c r="F8" s="9"/>
      <c r="G8" s="2"/>
      <c r="H8" s="9"/>
      <c r="I8" s="2"/>
      <c r="J8" s="9"/>
      <c r="K8" s="2"/>
      <c r="L8" s="10"/>
      <c r="M8" s="10"/>
      <c r="N8" s="9"/>
    </row>
    <row r="9" spans="2:14" x14ac:dyDescent="0.25">
      <c r="B9" s="13" t="s">
        <v>383</v>
      </c>
      <c r="C9" s="14" t="s">
        <v>384</v>
      </c>
      <c r="D9" s="15" t="s">
        <v>385</v>
      </c>
      <c r="E9" s="14">
        <v>350</v>
      </c>
      <c r="F9" s="15" t="s">
        <v>386</v>
      </c>
      <c r="G9" s="14">
        <v>650</v>
      </c>
      <c r="H9" s="15" t="s">
        <v>375</v>
      </c>
      <c r="I9" s="25" t="s">
        <v>387</v>
      </c>
      <c r="J9" s="64">
        <v>0.05</v>
      </c>
      <c r="K9" s="14" t="s">
        <v>388</v>
      </c>
      <c r="L9" s="16">
        <v>0.7</v>
      </c>
      <c r="M9" s="17">
        <f>J9*E9*G9*L9</f>
        <v>7962.4999999999991</v>
      </c>
      <c r="N9" s="15" t="s">
        <v>389</v>
      </c>
    </row>
    <row r="10" spans="2:14" x14ac:dyDescent="0.25">
      <c r="B10" s="8"/>
      <c r="C10" s="2"/>
      <c r="D10" s="9"/>
      <c r="E10" s="2"/>
      <c r="F10" s="9"/>
      <c r="G10" s="2"/>
      <c r="H10" s="9"/>
      <c r="I10" s="2"/>
      <c r="J10" s="9"/>
      <c r="K10" s="2"/>
      <c r="L10" s="10"/>
      <c r="M10" s="10"/>
      <c r="N10" s="9"/>
    </row>
    <row r="11" spans="2:14" x14ac:dyDescent="0.25">
      <c r="B11" s="8"/>
      <c r="C11" s="2"/>
      <c r="D11" s="9"/>
      <c r="E11" s="2"/>
      <c r="F11" s="9"/>
      <c r="G11" s="2"/>
      <c r="H11" s="9"/>
      <c r="I11" s="2"/>
      <c r="J11" s="9"/>
      <c r="K11" s="2"/>
      <c r="L11" s="10"/>
      <c r="M11" s="10"/>
      <c r="N11" s="9"/>
    </row>
    <row r="12" spans="2:14" x14ac:dyDescent="0.25">
      <c r="B12" s="8"/>
      <c r="C12" s="2"/>
      <c r="D12" s="9"/>
      <c r="E12" s="2"/>
      <c r="F12" s="9"/>
      <c r="G12" s="2"/>
      <c r="H12" s="9"/>
      <c r="I12" s="2"/>
      <c r="J12" s="9"/>
      <c r="K12" s="2"/>
      <c r="L12" s="10"/>
      <c r="M12" s="10"/>
      <c r="N12" s="9"/>
    </row>
    <row r="13" spans="2:14" x14ac:dyDescent="0.25">
      <c r="B13" s="8"/>
      <c r="C13" s="2"/>
      <c r="D13" s="9"/>
      <c r="E13" s="2"/>
      <c r="F13" s="9"/>
      <c r="G13" s="2"/>
      <c r="H13" s="9"/>
      <c r="I13" s="2"/>
      <c r="J13" s="9"/>
      <c r="K13" s="2"/>
      <c r="L13" s="10"/>
      <c r="M13" s="10"/>
      <c r="N13" s="9"/>
    </row>
    <row r="14" spans="2:14" x14ac:dyDescent="0.25">
      <c r="B14" s="8"/>
      <c r="C14" s="2"/>
      <c r="D14" s="9"/>
      <c r="E14" s="2"/>
      <c r="F14" s="9"/>
      <c r="G14" s="2"/>
      <c r="H14" s="9"/>
      <c r="I14" s="2"/>
      <c r="J14" s="9"/>
      <c r="K14" s="2"/>
      <c r="L14" s="10"/>
      <c r="M14" s="10"/>
      <c r="N14" s="9"/>
    </row>
    <row r="15" spans="2:14" x14ac:dyDescent="0.25">
      <c r="B15" s="8"/>
      <c r="C15" s="2"/>
      <c r="D15" s="9"/>
      <c r="E15" s="2"/>
      <c r="F15" s="9"/>
      <c r="G15" s="2"/>
      <c r="H15" s="9"/>
      <c r="I15" s="2"/>
      <c r="J15" s="9"/>
      <c r="K15" s="2"/>
      <c r="L15" s="10"/>
      <c r="M15" s="10"/>
      <c r="N15" s="9"/>
    </row>
    <row r="16" spans="2:14" x14ac:dyDescent="0.25">
      <c r="B16" s="8"/>
      <c r="C16" s="2"/>
      <c r="D16" s="9"/>
      <c r="E16" s="2"/>
      <c r="F16" s="9"/>
      <c r="G16" s="2"/>
      <c r="H16" s="9"/>
      <c r="I16" s="2"/>
      <c r="J16" s="9"/>
      <c r="K16" s="2"/>
      <c r="L16" s="10"/>
      <c r="M16" s="10"/>
      <c r="N16" s="9"/>
    </row>
    <row r="17" spans="2:14" x14ac:dyDescent="0.25">
      <c r="B17" s="8"/>
      <c r="C17" s="2"/>
      <c r="D17" s="9"/>
      <c r="E17" s="2"/>
      <c r="F17" s="9"/>
      <c r="G17" s="2"/>
      <c r="H17" s="9"/>
      <c r="I17" s="2"/>
      <c r="J17" s="9"/>
      <c r="K17" s="2"/>
      <c r="L17" s="10"/>
      <c r="M17" s="10"/>
      <c r="N17" s="9"/>
    </row>
    <row r="18" spans="2:14" x14ac:dyDescent="0.25">
      <c r="B18" s="8"/>
      <c r="C18" s="2"/>
      <c r="D18" s="9"/>
      <c r="E18" s="2"/>
      <c r="F18" s="9"/>
      <c r="G18" s="2"/>
      <c r="H18" s="9"/>
      <c r="I18" s="2"/>
      <c r="J18" s="9"/>
      <c r="K18" s="2"/>
      <c r="L18" s="10"/>
      <c r="M18" s="10"/>
      <c r="N18" s="9"/>
    </row>
    <row r="19" spans="2:14" x14ac:dyDescent="0.25">
      <c r="B19" s="8"/>
      <c r="C19" s="2"/>
      <c r="D19" s="9"/>
      <c r="E19" s="2"/>
      <c r="F19" s="9"/>
      <c r="G19" s="2"/>
      <c r="H19" s="9"/>
      <c r="I19" s="2"/>
      <c r="J19" s="9"/>
      <c r="K19" s="2"/>
      <c r="L19" s="10"/>
      <c r="M19" s="10"/>
      <c r="N19" s="9"/>
    </row>
    <row r="20" spans="2:14" x14ac:dyDescent="0.25">
      <c r="B20" s="8"/>
      <c r="C20" s="2"/>
      <c r="D20" s="9"/>
      <c r="E20" s="2"/>
      <c r="F20" s="9"/>
      <c r="G20" s="2"/>
      <c r="H20" s="9"/>
      <c r="I20" s="2"/>
      <c r="J20" s="9"/>
      <c r="K20" s="2"/>
      <c r="L20" s="10"/>
      <c r="M20" s="10"/>
      <c r="N20" s="9"/>
    </row>
    <row r="21" spans="2:14" x14ac:dyDescent="0.25">
      <c r="B21" s="8"/>
      <c r="C21" s="2"/>
      <c r="D21" s="9"/>
      <c r="E21" s="2"/>
      <c r="F21" s="9"/>
      <c r="G21" s="2"/>
      <c r="H21" s="9"/>
      <c r="I21" s="2"/>
      <c r="J21" s="9"/>
      <c r="K21" s="2"/>
      <c r="L21" s="10"/>
      <c r="M21" s="10"/>
      <c r="N21" s="9"/>
    </row>
    <row r="22" spans="2:14" x14ac:dyDescent="0.25">
      <c r="B22" s="8"/>
      <c r="C22" s="2"/>
      <c r="D22" s="9"/>
      <c r="E22" s="2"/>
      <c r="F22" s="9"/>
      <c r="G22" s="2"/>
      <c r="H22" s="9"/>
      <c r="I22" s="2"/>
      <c r="J22" s="9"/>
      <c r="K22" s="2"/>
      <c r="L22" s="10"/>
      <c r="M22" s="10"/>
      <c r="N22" s="9"/>
    </row>
    <row r="23" spans="2:14" x14ac:dyDescent="0.25">
      <c r="B23" s="8"/>
      <c r="C23" s="2"/>
      <c r="D23" s="9"/>
      <c r="E23" s="2"/>
      <c r="F23" s="9"/>
      <c r="G23" s="2"/>
      <c r="H23" s="9"/>
      <c r="I23" s="2"/>
      <c r="J23" s="9"/>
      <c r="K23" s="2"/>
      <c r="L23" s="10"/>
      <c r="M23" s="10"/>
      <c r="N23" s="9"/>
    </row>
    <row r="24" spans="2:14" x14ac:dyDescent="0.25">
      <c r="B24" s="8"/>
      <c r="C24" s="2"/>
      <c r="D24" s="9"/>
      <c r="E24" s="2"/>
      <c r="F24" s="9"/>
      <c r="G24" s="2"/>
      <c r="H24" s="9"/>
      <c r="I24" s="2"/>
      <c r="J24" s="9"/>
      <c r="K24" s="2"/>
      <c r="L24" s="10"/>
      <c r="M24" s="10"/>
      <c r="N24" s="9"/>
    </row>
    <row r="25" spans="2:14" x14ac:dyDescent="0.25">
      <c r="B25" s="8"/>
      <c r="C25" s="2"/>
      <c r="D25" s="9"/>
      <c r="E25" s="2"/>
      <c r="F25" s="9"/>
      <c r="G25" s="2"/>
      <c r="H25" s="9"/>
      <c r="I25" s="2"/>
      <c r="J25" s="9"/>
      <c r="K25" s="2"/>
      <c r="L25" s="10"/>
      <c r="M25" s="10"/>
      <c r="N25" s="9"/>
    </row>
    <row r="26" spans="2:14" x14ac:dyDescent="0.25">
      <c r="B26" s="8"/>
      <c r="C26" s="2"/>
      <c r="D26" s="9"/>
      <c r="E26" s="2"/>
      <c r="F26" s="9"/>
      <c r="G26" s="2"/>
      <c r="H26" s="9"/>
      <c r="I26" s="2"/>
      <c r="J26" s="9"/>
      <c r="K26" s="2"/>
      <c r="L26" s="10"/>
      <c r="M26" s="10"/>
      <c r="N26" s="9"/>
    </row>
    <row r="27" spans="2:14" x14ac:dyDescent="0.25">
      <c r="B27" s="8"/>
      <c r="C27" s="2"/>
      <c r="D27" s="9"/>
      <c r="E27" s="2"/>
      <c r="F27" s="9"/>
      <c r="G27" s="2"/>
      <c r="H27" s="9"/>
      <c r="I27" s="2"/>
      <c r="J27" s="9"/>
      <c r="K27" s="2"/>
      <c r="L27" s="10"/>
      <c r="M27" s="10"/>
      <c r="N27" s="9"/>
    </row>
    <row r="28" spans="2:14" x14ac:dyDescent="0.25">
      <c r="B28" s="8"/>
      <c r="C28" s="2"/>
      <c r="D28" s="9"/>
      <c r="E28" s="2"/>
      <c r="F28" s="9"/>
      <c r="G28" s="2"/>
      <c r="H28" s="9"/>
      <c r="I28" s="2"/>
      <c r="J28" s="9"/>
      <c r="K28" s="2"/>
      <c r="L28" s="10"/>
      <c r="M28" s="10"/>
      <c r="N28" s="9"/>
    </row>
    <row r="29" spans="2:14" x14ac:dyDescent="0.25">
      <c r="B29" s="8"/>
      <c r="C29" s="2"/>
      <c r="D29" s="9"/>
      <c r="E29" s="2"/>
      <c r="F29" s="9"/>
      <c r="G29" s="2"/>
      <c r="H29" s="9"/>
      <c r="I29" s="2"/>
      <c r="J29" s="9"/>
      <c r="K29" s="2"/>
      <c r="L29" s="10"/>
      <c r="M29" s="10"/>
      <c r="N29" s="9"/>
    </row>
    <row r="30" spans="2:14" ht="15.75" thickBot="1" x14ac:dyDescent="0.3">
      <c r="B30" s="19"/>
      <c r="C30" s="20"/>
      <c r="D30" s="21"/>
      <c r="E30" s="20"/>
      <c r="F30" s="21"/>
      <c r="G30" s="20"/>
      <c r="H30" s="21"/>
      <c r="I30" s="20"/>
      <c r="J30" s="21"/>
      <c r="K30" s="20"/>
      <c r="L30" s="22"/>
      <c r="M30" s="22"/>
      <c r="N30" s="21"/>
    </row>
    <row r="31" spans="2:14" x14ac:dyDescent="0.25">
      <c r="J31" s="360" t="s">
        <v>390</v>
      </c>
      <c r="K31" s="360"/>
      <c r="L31" s="360"/>
      <c r="M31" s="28">
        <f>SUM(M7:M30)</f>
        <v>7962.4999999999991</v>
      </c>
      <c r="N31" s="29" t="s">
        <v>389</v>
      </c>
    </row>
    <row r="32" spans="2:14" x14ac:dyDescent="0.25">
      <c r="J32" s="361" t="s">
        <v>391</v>
      </c>
      <c r="K32" s="361"/>
      <c r="L32" s="361"/>
      <c r="M32" s="27">
        <v>125000</v>
      </c>
      <c r="N32" s="27"/>
    </row>
    <row r="33" spans="10:14" x14ac:dyDescent="0.25">
      <c r="J33" s="362" t="s">
        <v>392</v>
      </c>
      <c r="K33" s="362"/>
      <c r="L33" s="362"/>
      <c r="M33" s="30">
        <f>M31/M32</f>
        <v>6.3699999999999993E-2</v>
      </c>
      <c r="N33" s="65"/>
    </row>
  </sheetData>
  <mergeCells count="4">
    <mergeCell ref="J31:L31"/>
    <mergeCell ref="J32:L32"/>
    <mergeCell ref="J33:L33"/>
    <mergeCell ref="B3:L3"/>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E7175-28C3-4BC3-BF51-71993983C98C}">
  <dimension ref="B5:P40"/>
  <sheetViews>
    <sheetView topLeftCell="A4" workbookViewId="0">
      <selection activeCell="E18" sqref="E18"/>
    </sheetView>
  </sheetViews>
  <sheetFormatPr defaultColWidth="9.140625" defaultRowHeight="15" x14ac:dyDescent="0.25"/>
  <cols>
    <col min="1" max="1" width="9.140625" style="2"/>
    <col min="2" max="2" width="23.28515625" style="2" customWidth="1"/>
    <col min="3" max="3" width="10.28515625" style="2" customWidth="1"/>
    <col min="4" max="4" width="41.5703125" style="2" customWidth="1"/>
    <col min="5" max="5" width="32.28515625" style="2" customWidth="1"/>
    <col min="6" max="7" width="11.7109375" style="2" customWidth="1"/>
    <col min="8" max="8" width="9.140625" style="2"/>
    <col min="9" max="9" width="13.28515625" style="2" customWidth="1"/>
    <col min="10" max="10" width="14.28515625" style="2" customWidth="1"/>
    <col min="11" max="11" width="18.7109375" style="2" customWidth="1"/>
    <col min="12" max="12" width="25.28515625" style="2" customWidth="1"/>
    <col min="13" max="13" width="19" style="1" customWidth="1"/>
    <col min="14" max="14" width="9.140625" style="2"/>
    <col min="15" max="15" width="21.42578125" customWidth="1"/>
    <col min="16" max="16" width="14.7109375" customWidth="1"/>
    <col min="17" max="16384" width="9.140625" style="2"/>
  </cols>
  <sheetData>
    <row r="5" spans="2:16" ht="21" x14ac:dyDescent="0.25">
      <c r="B5" s="364" t="s">
        <v>393</v>
      </c>
      <c r="C5" s="364"/>
      <c r="D5" s="364"/>
      <c r="E5" s="364"/>
      <c r="F5" s="364"/>
      <c r="G5" s="364"/>
      <c r="H5" s="364"/>
      <c r="I5" s="364"/>
      <c r="J5" s="364"/>
      <c r="K5" s="364"/>
      <c r="L5" s="364"/>
    </row>
    <row r="6" spans="2:16" ht="15.75" thickBot="1" x14ac:dyDescent="0.3"/>
    <row r="7" spans="2:16" ht="45.75" thickBot="1" x14ac:dyDescent="0.3">
      <c r="B7" s="3" t="s">
        <v>394</v>
      </c>
      <c r="C7" s="4" t="s">
        <v>395</v>
      </c>
      <c r="D7" s="5" t="s">
        <v>371</v>
      </c>
      <c r="E7" s="4" t="s">
        <v>396</v>
      </c>
      <c r="F7" s="5" t="s">
        <v>373</v>
      </c>
      <c r="G7" s="4" t="s">
        <v>397</v>
      </c>
      <c r="H7" s="5" t="s">
        <v>377</v>
      </c>
      <c r="I7" s="4" t="s">
        <v>398</v>
      </c>
      <c r="J7" s="4" t="s">
        <v>399</v>
      </c>
      <c r="K7" s="4" t="s">
        <v>400</v>
      </c>
      <c r="L7" s="6" t="s">
        <v>379</v>
      </c>
      <c r="M7" s="5" t="s">
        <v>380</v>
      </c>
      <c r="N7" s="7" t="s">
        <v>381</v>
      </c>
      <c r="O7" s="7" t="s">
        <v>401</v>
      </c>
      <c r="P7" s="7" t="s">
        <v>402</v>
      </c>
    </row>
    <row r="8" spans="2:16" x14ac:dyDescent="0.25">
      <c r="B8" s="8"/>
      <c r="D8" s="9"/>
      <c r="F8" s="9"/>
      <c r="H8" s="9"/>
      <c r="L8" s="10"/>
      <c r="M8" s="11"/>
      <c r="N8" s="12"/>
      <c r="O8" s="12"/>
      <c r="P8" s="12"/>
    </row>
    <row r="9" spans="2:16" x14ac:dyDescent="0.25">
      <c r="B9" s="13" t="s">
        <v>382</v>
      </c>
      <c r="D9" s="9"/>
      <c r="F9" s="9"/>
      <c r="H9" s="9"/>
      <c r="L9" s="10"/>
      <c r="M9" s="11"/>
      <c r="N9" s="12"/>
      <c r="O9" s="12"/>
      <c r="P9" s="12"/>
    </row>
    <row r="10" spans="2:16" x14ac:dyDescent="0.25">
      <c r="B10" s="8"/>
      <c r="D10" s="9"/>
      <c r="F10" s="9"/>
      <c r="H10" s="9"/>
      <c r="L10" s="10"/>
      <c r="M10" s="11"/>
      <c r="N10" s="12"/>
      <c r="O10" s="12"/>
      <c r="P10" s="12"/>
    </row>
    <row r="11" spans="2:16" x14ac:dyDescent="0.25">
      <c r="B11" s="13" t="s">
        <v>403</v>
      </c>
      <c r="C11" s="14" t="s">
        <v>384</v>
      </c>
      <c r="D11" s="15" t="s">
        <v>404</v>
      </c>
      <c r="E11" s="14">
        <v>5.5</v>
      </c>
      <c r="F11" s="15" t="s">
        <v>405</v>
      </c>
      <c r="G11" s="14">
        <v>650</v>
      </c>
      <c r="H11" s="15">
        <v>1</v>
      </c>
      <c r="I11" s="14">
        <v>1</v>
      </c>
      <c r="J11" s="14">
        <v>1</v>
      </c>
      <c r="K11" s="14" t="s">
        <v>406</v>
      </c>
      <c r="L11" s="16">
        <v>0.7</v>
      </c>
      <c r="M11" s="17">
        <f>L11*G11*E11</f>
        <v>2502.4999999999995</v>
      </c>
      <c r="N11" s="18" t="s">
        <v>389</v>
      </c>
      <c r="O11" s="18">
        <f>M11*I11</f>
        <v>2502.4999999999995</v>
      </c>
      <c r="P11" s="18">
        <f>O11*J11</f>
        <v>2502.4999999999995</v>
      </c>
    </row>
    <row r="12" spans="2:16" x14ac:dyDescent="0.25">
      <c r="B12" s="13" t="s">
        <v>403</v>
      </c>
      <c r="C12" s="14" t="s">
        <v>384</v>
      </c>
      <c r="D12" s="15" t="s">
        <v>407</v>
      </c>
      <c r="E12" s="14">
        <v>6.5</v>
      </c>
      <c r="F12" s="15" t="s">
        <v>405</v>
      </c>
      <c r="G12" s="14">
        <v>650</v>
      </c>
      <c r="H12" s="15">
        <v>1</v>
      </c>
      <c r="I12" s="14">
        <v>1</v>
      </c>
      <c r="J12" s="14">
        <v>0</v>
      </c>
      <c r="K12" s="14" t="s">
        <v>406</v>
      </c>
      <c r="L12" s="16">
        <v>0.6</v>
      </c>
      <c r="M12" s="17">
        <f>L12*G12*E12</f>
        <v>2535</v>
      </c>
      <c r="N12" s="18" t="s">
        <v>389</v>
      </c>
      <c r="O12" s="18">
        <f t="shared" ref="O12:O24" si="0">M12*I12</f>
        <v>2535</v>
      </c>
      <c r="P12" s="18">
        <f t="shared" ref="P12:P24" si="1">O12*J12</f>
        <v>0</v>
      </c>
    </row>
    <row r="13" spans="2:16" x14ac:dyDescent="0.25">
      <c r="B13" s="8" t="s">
        <v>408</v>
      </c>
      <c r="C13" s="2" t="s">
        <v>409</v>
      </c>
      <c r="D13" s="9" t="s">
        <v>410</v>
      </c>
      <c r="E13" s="2">
        <v>18</v>
      </c>
      <c r="F13" s="9" t="s">
        <v>386</v>
      </c>
      <c r="G13" s="2">
        <v>900</v>
      </c>
      <c r="H13" s="9">
        <v>0.2</v>
      </c>
      <c r="I13" s="2">
        <v>0</v>
      </c>
      <c r="J13" s="2">
        <v>0</v>
      </c>
      <c r="K13" s="2" t="s">
        <v>411</v>
      </c>
      <c r="L13" s="16">
        <v>0.95</v>
      </c>
      <c r="M13" s="17">
        <f>L13*G13*E13</f>
        <v>15390</v>
      </c>
      <c r="N13" s="18" t="s">
        <v>389</v>
      </c>
      <c r="O13" s="18">
        <f t="shared" si="0"/>
        <v>0</v>
      </c>
      <c r="P13" s="18">
        <f t="shared" si="1"/>
        <v>0</v>
      </c>
    </row>
    <row r="14" spans="2:16" x14ac:dyDescent="0.25">
      <c r="B14" s="8"/>
      <c r="D14" s="9"/>
      <c r="F14" s="9"/>
      <c r="H14" s="9"/>
      <c r="L14" s="10"/>
      <c r="M14" s="11"/>
      <c r="N14" s="12"/>
      <c r="O14" s="18">
        <f t="shared" si="0"/>
        <v>0</v>
      </c>
      <c r="P14" s="18">
        <f t="shared" si="1"/>
        <v>0</v>
      </c>
    </row>
    <row r="15" spans="2:16" x14ac:dyDescent="0.25">
      <c r="B15" s="8"/>
      <c r="D15" s="9"/>
      <c r="F15" s="9"/>
      <c r="H15" s="9"/>
      <c r="L15" s="10"/>
      <c r="M15" s="11"/>
      <c r="N15" s="12"/>
      <c r="O15" s="18">
        <f t="shared" si="0"/>
        <v>0</v>
      </c>
      <c r="P15" s="18">
        <f t="shared" si="1"/>
        <v>0</v>
      </c>
    </row>
    <row r="16" spans="2:16" x14ac:dyDescent="0.25">
      <c r="B16" s="8"/>
      <c r="D16" s="9"/>
      <c r="F16" s="9"/>
      <c r="H16" s="9"/>
      <c r="L16" s="10"/>
      <c r="M16" s="11"/>
      <c r="N16" s="12"/>
      <c r="O16" s="18">
        <f t="shared" si="0"/>
        <v>0</v>
      </c>
      <c r="P16" s="18">
        <f t="shared" si="1"/>
        <v>0</v>
      </c>
    </row>
    <row r="17" spans="2:16" x14ac:dyDescent="0.25">
      <c r="B17" s="8"/>
      <c r="D17" s="9"/>
      <c r="F17" s="9"/>
      <c r="H17" s="9"/>
      <c r="L17" s="10"/>
      <c r="M17" s="11"/>
      <c r="N17" s="12"/>
      <c r="O17" s="18">
        <f t="shared" si="0"/>
        <v>0</v>
      </c>
      <c r="P17" s="18">
        <f t="shared" si="1"/>
        <v>0</v>
      </c>
    </row>
    <row r="18" spans="2:16" x14ac:dyDescent="0.25">
      <c r="B18" s="8"/>
      <c r="D18" s="9"/>
      <c r="F18" s="9"/>
      <c r="H18" s="9"/>
      <c r="L18" s="10"/>
      <c r="M18" s="11"/>
      <c r="N18" s="12"/>
      <c r="O18" s="18">
        <f t="shared" si="0"/>
        <v>0</v>
      </c>
      <c r="P18" s="18">
        <f t="shared" si="1"/>
        <v>0</v>
      </c>
    </row>
    <row r="19" spans="2:16" x14ac:dyDescent="0.25">
      <c r="B19" s="8"/>
      <c r="D19" s="9"/>
      <c r="F19" s="9"/>
      <c r="H19" s="9"/>
      <c r="L19" s="10"/>
      <c r="M19" s="11"/>
      <c r="N19" s="12"/>
      <c r="O19" s="18">
        <f t="shared" si="0"/>
        <v>0</v>
      </c>
      <c r="P19" s="18">
        <f t="shared" si="1"/>
        <v>0</v>
      </c>
    </row>
    <row r="20" spans="2:16" x14ac:dyDescent="0.25">
      <c r="B20" s="8"/>
      <c r="D20" s="9"/>
      <c r="F20" s="9"/>
      <c r="H20" s="9"/>
      <c r="L20" s="10"/>
      <c r="M20" s="11"/>
      <c r="N20" s="12"/>
      <c r="O20" s="18">
        <f t="shared" si="0"/>
        <v>0</v>
      </c>
      <c r="P20" s="18">
        <f t="shared" si="1"/>
        <v>0</v>
      </c>
    </row>
    <row r="21" spans="2:16" x14ac:dyDescent="0.25">
      <c r="B21" s="8"/>
      <c r="D21" s="9"/>
      <c r="F21" s="9"/>
      <c r="H21" s="9"/>
      <c r="L21" s="10"/>
      <c r="M21" s="11"/>
      <c r="N21" s="12"/>
      <c r="O21" s="18">
        <f t="shared" si="0"/>
        <v>0</v>
      </c>
      <c r="P21" s="18">
        <f t="shared" si="1"/>
        <v>0</v>
      </c>
    </row>
    <row r="22" spans="2:16" x14ac:dyDescent="0.25">
      <c r="B22" s="8"/>
      <c r="D22" s="9"/>
      <c r="F22" s="9"/>
      <c r="H22" s="9"/>
      <c r="L22" s="10"/>
      <c r="M22" s="11"/>
      <c r="N22" s="12"/>
      <c r="O22" s="18">
        <f t="shared" si="0"/>
        <v>0</v>
      </c>
      <c r="P22" s="18">
        <f t="shared" si="1"/>
        <v>0</v>
      </c>
    </row>
    <row r="23" spans="2:16" x14ac:dyDescent="0.25">
      <c r="B23" s="8"/>
      <c r="D23" s="9"/>
      <c r="F23" s="9"/>
      <c r="H23" s="9"/>
      <c r="L23" s="10"/>
      <c r="M23" s="11"/>
      <c r="N23" s="12"/>
      <c r="O23" s="18">
        <f t="shared" si="0"/>
        <v>0</v>
      </c>
      <c r="P23" s="18">
        <f t="shared" si="1"/>
        <v>0</v>
      </c>
    </row>
    <row r="24" spans="2:16" x14ac:dyDescent="0.25">
      <c r="B24" s="8"/>
      <c r="D24" s="9"/>
      <c r="F24" s="9"/>
      <c r="H24" s="9"/>
      <c r="L24" s="10"/>
      <c r="M24" s="11"/>
      <c r="N24" s="12"/>
      <c r="O24" s="18">
        <f t="shared" si="0"/>
        <v>0</v>
      </c>
      <c r="P24" s="18">
        <f t="shared" si="1"/>
        <v>0</v>
      </c>
    </row>
    <row r="25" spans="2:16" x14ac:dyDescent="0.25">
      <c r="B25" s="8"/>
      <c r="D25" s="9"/>
      <c r="F25" s="9"/>
      <c r="H25" s="9"/>
      <c r="L25" s="10"/>
      <c r="M25" s="11"/>
      <c r="N25" s="12"/>
      <c r="O25" s="12"/>
      <c r="P25" s="12"/>
    </row>
    <row r="26" spans="2:16" x14ac:dyDescent="0.25">
      <c r="B26" s="8"/>
      <c r="D26" s="9"/>
      <c r="F26" s="9"/>
      <c r="H26" s="9"/>
      <c r="L26" s="10"/>
      <c r="M26" s="11"/>
      <c r="N26" s="12"/>
      <c r="O26" s="12"/>
      <c r="P26" s="12"/>
    </row>
    <row r="27" spans="2:16" x14ac:dyDescent="0.25">
      <c r="B27" s="8"/>
      <c r="D27" s="9"/>
      <c r="F27" s="9"/>
      <c r="H27" s="9"/>
      <c r="L27" s="10"/>
      <c r="M27" s="11"/>
      <c r="N27" s="12"/>
      <c r="O27" s="12"/>
      <c r="P27" s="12"/>
    </row>
    <row r="28" spans="2:16" x14ac:dyDescent="0.25">
      <c r="B28" s="8"/>
      <c r="D28" s="9"/>
      <c r="F28" s="9"/>
      <c r="H28" s="9"/>
      <c r="L28" s="10"/>
      <c r="M28" s="11"/>
      <c r="N28" s="12"/>
      <c r="O28" s="12"/>
      <c r="P28" s="12"/>
    </row>
    <row r="29" spans="2:16" x14ac:dyDescent="0.25">
      <c r="B29" s="8"/>
      <c r="D29" s="9"/>
      <c r="F29" s="9"/>
      <c r="H29" s="9"/>
      <c r="L29" s="10"/>
      <c r="M29" s="11"/>
      <c r="N29" s="12"/>
      <c r="O29" s="12"/>
      <c r="P29" s="12"/>
    </row>
    <row r="30" spans="2:16" x14ac:dyDescent="0.25">
      <c r="B30" s="8"/>
      <c r="D30" s="9"/>
      <c r="F30" s="9"/>
      <c r="H30" s="9"/>
      <c r="L30" s="10"/>
      <c r="M30" s="11"/>
      <c r="N30" s="12"/>
      <c r="O30" s="12"/>
      <c r="P30" s="12"/>
    </row>
    <row r="31" spans="2:16" x14ac:dyDescent="0.25">
      <c r="B31" s="8"/>
      <c r="D31" s="9"/>
      <c r="F31" s="9"/>
      <c r="H31" s="9"/>
      <c r="L31" s="10"/>
      <c r="M31" s="11"/>
      <c r="N31" s="12"/>
      <c r="O31" s="12"/>
      <c r="P31" s="12"/>
    </row>
    <row r="32" spans="2:16" ht="15.75" thickBot="1" x14ac:dyDescent="0.3">
      <c r="B32" s="19"/>
      <c r="C32" s="20"/>
      <c r="D32" s="21"/>
      <c r="E32" s="20"/>
      <c r="F32" s="21"/>
      <c r="G32" s="20"/>
      <c r="H32" s="21"/>
      <c r="I32" s="20"/>
      <c r="J32" s="20"/>
      <c r="K32" s="20"/>
      <c r="L32" s="22"/>
      <c r="M32" s="23">
        <f>SUM(N10)</f>
        <v>0</v>
      </c>
      <c r="N32" s="24"/>
      <c r="O32" s="24"/>
      <c r="P32" s="24"/>
    </row>
    <row r="33" spans="2:16" x14ac:dyDescent="0.25">
      <c r="H33" s="365" t="s">
        <v>412</v>
      </c>
      <c r="I33" s="365"/>
      <c r="J33" s="365"/>
      <c r="K33" s="365"/>
      <c r="L33" s="365"/>
      <c r="M33" s="28">
        <f>SUM(M8:M32)</f>
        <v>20427.5</v>
      </c>
      <c r="N33" s="29" t="s">
        <v>389</v>
      </c>
      <c r="O33" s="29">
        <f>SUM(O11:O32)</f>
        <v>5037.5</v>
      </c>
      <c r="P33" s="29">
        <f>SUM(P11:P32)</f>
        <v>2502.4999999999995</v>
      </c>
    </row>
    <row r="34" spans="2:16" x14ac:dyDescent="0.25">
      <c r="H34" s="366" t="s">
        <v>413</v>
      </c>
      <c r="I34" s="366"/>
      <c r="J34" s="366"/>
      <c r="K34" s="366"/>
      <c r="L34" s="366"/>
      <c r="M34" s="27">
        <v>275000</v>
      </c>
      <c r="N34" s="27" t="s">
        <v>389</v>
      </c>
    </row>
    <row r="35" spans="2:16" x14ac:dyDescent="0.25">
      <c r="H35" s="367" t="s">
        <v>414</v>
      </c>
      <c r="I35" s="367"/>
      <c r="J35" s="367"/>
      <c r="K35" s="367"/>
      <c r="L35" s="367"/>
      <c r="M35" s="30">
        <f>M33/M34</f>
        <v>7.4281818181818185E-2</v>
      </c>
      <c r="N35" s="27"/>
    </row>
    <row r="38" spans="2:16" x14ac:dyDescent="0.25">
      <c r="B38" s="368" t="s">
        <v>415</v>
      </c>
      <c r="C38" s="369"/>
      <c r="D38" s="369"/>
      <c r="E38" s="369"/>
      <c r="F38" s="369"/>
      <c r="G38" s="369"/>
      <c r="H38" s="369"/>
      <c r="I38" s="369"/>
      <c r="J38" s="369"/>
      <c r="K38" s="369"/>
      <c r="L38" s="369"/>
      <c r="M38" s="369"/>
    </row>
    <row r="39" spans="2:16" x14ac:dyDescent="0.25">
      <c r="B39" s="369"/>
      <c r="C39" s="369"/>
      <c r="D39" s="369"/>
      <c r="E39" s="369"/>
      <c r="F39" s="369"/>
      <c r="G39" s="369"/>
      <c r="H39" s="369"/>
      <c r="I39" s="369"/>
      <c r="J39" s="369"/>
      <c r="K39" s="369"/>
      <c r="L39" s="369"/>
      <c r="M39" s="369"/>
    </row>
    <row r="40" spans="2:16" x14ac:dyDescent="0.25">
      <c r="B40" s="369"/>
      <c r="C40" s="369"/>
      <c r="D40" s="369"/>
      <c r="E40" s="369"/>
      <c r="F40" s="369"/>
      <c r="G40" s="369"/>
      <c r="H40" s="369"/>
      <c r="I40" s="369"/>
      <c r="J40" s="369"/>
      <c r="K40" s="369"/>
      <c r="L40" s="369"/>
      <c r="M40" s="369"/>
    </row>
  </sheetData>
  <mergeCells count="5">
    <mergeCell ref="B5:L5"/>
    <mergeCell ref="H33:L33"/>
    <mergeCell ref="H34:L34"/>
    <mergeCell ref="H35:L35"/>
    <mergeCell ref="B38:M40"/>
  </mergeCells>
  <phoneticPr fontId="6"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70979-D0CD-4715-8E0C-BC202B006C40}">
  <dimension ref="B4:V38"/>
  <sheetViews>
    <sheetView workbookViewId="0">
      <selection activeCell="B25" sqref="B25"/>
    </sheetView>
  </sheetViews>
  <sheetFormatPr defaultRowHeight="15" x14ac:dyDescent="0.25"/>
  <cols>
    <col min="2" max="2" width="42.7109375" customWidth="1"/>
    <col min="3" max="3" width="35.140625" customWidth="1"/>
    <col min="4" max="4" width="16.28515625" customWidth="1"/>
    <col min="5" max="5" width="54.7109375" customWidth="1"/>
    <col min="6" max="8" width="16.28515625" customWidth="1"/>
  </cols>
  <sheetData>
    <row r="4" spans="2:22" ht="24.75" customHeight="1" x14ac:dyDescent="0.25">
      <c r="B4" s="370" t="s">
        <v>416</v>
      </c>
      <c r="C4" s="370"/>
      <c r="D4" s="370"/>
      <c r="E4" s="370"/>
      <c r="F4" s="370"/>
      <c r="G4" s="370"/>
      <c r="H4" s="370"/>
      <c r="I4" s="370"/>
      <c r="J4" s="370"/>
      <c r="K4" s="370"/>
      <c r="L4" s="370"/>
      <c r="M4" s="370"/>
      <c r="N4" s="370"/>
      <c r="O4" s="370"/>
      <c r="P4" s="370"/>
      <c r="Q4" s="370"/>
      <c r="R4" s="370"/>
    </row>
    <row r="5" spans="2:22" ht="15.75" thickBot="1" x14ac:dyDescent="0.3"/>
    <row r="6" spans="2:22" ht="37.5" x14ac:dyDescent="0.25">
      <c r="B6" s="54" t="s">
        <v>417</v>
      </c>
      <c r="C6" s="57" t="s">
        <v>418</v>
      </c>
      <c r="D6" s="61" t="s">
        <v>419</v>
      </c>
      <c r="E6" s="55" t="s">
        <v>420</v>
      </c>
    </row>
    <row r="7" spans="2:22" x14ac:dyDescent="0.25">
      <c r="B7" s="50" t="s">
        <v>421</v>
      </c>
      <c r="C7" s="58" t="s">
        <v>422</v>
      </c>
      <c r="D7" s="62">
        <v>0.2</v>
      </c>
      <c r="E7" s="34" t="s">
        <v>423</v>
      </c>
    </row>
    <row r="8" spans="2:22" x14ac:dyDescent="0.25">
      <c r="B8" s="50" t="s">
        <v>424</v>
      </c>
      <c r="C8" s="58" t="s">
        <v>425</v>
      </c>
      <c r="D8" s="62">
        <v>2</v>
      </c>
      <c r="E8" s="34" t="s">
        <v>426</v>
      </c>
    </row>
    <row r="9" spans="2:22" ht="15" customHeight="1" x14ac:dyDescent="0.25">
      <c r="B9" s="50" t="s">
        <v>427</v>
      </c>
      <c r="C9" s="58"/>
      <c r="D9" s="62"/>
      <c r="E9" s="34"/>
    </row>
    <row r="10" spans="2:22" x14ac:dyDescent="0.25">
      <c r="B10" s="50" t="s">
        <v>428</v>
      </c>
      <c r="C10" s="58"/>
      <c r="D10" s="62"/>
      <c r="E10" s="34"/>
    </row>
    <row r="11" spans="2:22" x14ac:dyDescent="0.25">
      <c r="B11" s="50" t="s">
        <v>429</v>
      </c>
      <c r="C11" s="59"/>
      <c r="D11" s="62"/>
      <c r="E11" s="34"/>
    </row>
    <row r="12" spans="2:22" x14ac:dyDescent="0.25">
      <c r="B12" s="50" t="s">
        <v>430</v>
      </c>
      <c r="C12" s="59"/>
      <c r="D12" s="62"/>
      <c r="E12" s="34"/>
    </row>
    <row r="13" spans="2:22" x14ac:dyDescent="0.25">
      <c r="B13" s="50" t="s">
        <v>431</v>
      </c>
      <c r="C13" s="59"/>
      <c r="D13" s="62"/>
      <c r="E13" s="34"/>
    </row>
    <row r="14" spans="2:22" x14ac:dyDescent="0.25">
      <c r="B14" s="50" t="s">
        <v>432</v>
      </c>
      <c r="C14" s="59"/>
      <c r="D14" s="62"/>
      <c r="E14" s="34"/>
      <c r="P14" s="35"/>
      <c r="Q14" s="35"/>
      <c r="R14" s="35"/>
      <c r="S14" s="35"/>
      <c r="T14" s="35"/>
      <c r="U14" s="35"/>
      <c r="V14" s="35"/>
    </row>
    <row r="15" spans="2:22" x14ac:dyDescent="0.25">
      <c r="B15" s="50" t="s">
        <v>433</v>
      </c>
      <c r="C15" s="59"/>
      <c r="D15" s="62"/>
      <c r="E15" s="34"/>
      <c r="P15" s="35"/>
      <c r="Q15" s="35"/>
      <c r="R15" s="35"/>
      <c r="S15" s="35"/>
      <c r="T15" s="35"/>
      <c r="U15" s="35"/>
      <c r="V15" s="35"/>
    </row>
    <row r="16" spans="2:22" x14ac:dyDescent="0.25">
      <c r="B16" s="33"/>
      <c r="C16" s="59"/>
      <c r="D16" s="62"/>
      <c r="E16" s="34"/>
      <c r="P16" s="35"/>
      <c r="Q16" s="35"/>
      <c r="R16" s="35"/>
      <c r="S16" s="35"/>
      <c r="T16" s="35"/>
      <c r="U16" s="35"/>
      <c r="V16" s="35"/>
    </row>
    <row r="17" spans="2:22" x14ac:dyDescent="0.25">
      <c r="B17" s="50" t="s">
        <v>434</v>
      </c>
      <c r="C17" s="59"/>
      <c r="D17" s="62"/>
      <c r="E17" s="34"/>
      <c r="P17" s="35"/>
      <c r="Q17" s="35"/>
      <c r="R17" s="35"/>
      <c r="S17" s="35"/>
      <c r="T17" s="35"/>
      <c r="U17" s="35"/>
      <c r="V17" s="35"/>
    </row>
    <row r="18" spans="2:22" x14ac:dyDescent="0.25">
      <c r="B18" s="50" t="s">
        <v>435</v>
      </c>
      <c r="C18" s="59"/>
      <c r="D18" s="62"/>
      <c r="E18" s="34"/>
      <c r="P18" s="35"/>
      <c r="Q18" s="35"/>
      <c r="R18" s="35"/>
      <c r="S18" s="35"/>
      <c r="T18" s="35"/>
      <c r="U18" s="35"/>
      <c r="V18" s="35"/>
    </row>
    <row r="19" spans="2:22" x14ac:dyDescent="0.25">
      <c r="B19" s="50" t="s">
        <v>436</v>
      </c>
      <c r="C19" s="59"/>
      <c r="D19" s="62"/>
      <c r="E19" s="34"/>
    </row>
    <row r="20" spans="2:22" ht="15.75" thickBot="1" x14ac:dyDescent="0.3">
      <c r="B20" s="56" t="s">
        <v>437</v>
      </c>
      <c r="C20" s="60"/>
      <c r="D20" s="63"/>
      <c r="E20" s="51"/>
    </row>
    <row r="22" spans="2:22" x14ac:dyDescent="0.25">
      <c r="P22" s="35"/>
      <c r="Q22" s="35"/>
      <c r="R22" s="35"/>
      <c r="S22" s="35"/>
      <c r="T22" s="35"/>
      <c r="U22" s="35"/>
      <c r="V22" s="35"/>
    </row>
    <row r="23" spans="2:22" x14ac:dyDescent="0.25">
      <c r="P23" s="35"/>
      <c r="Q23" s="35"/>
      <c r="R23" s="35"/>
      <c r="S23" s="35"/>
      <c r="T23" s="35"/>
      <c r="U23" s="35"/>
      <c r="V23" s="35"/>
    </row>
    <row r="24" spans="2:22" x14ac:dyDescent="0.25">
      <c r="P24" s="35"/>
      <c r="Q24" s="35"/>
      <c r="R24" s="35"/>
      <c r="S24" s="35"/>
      <c r="T24" s="35"/>
      <c r="U24" s="35"/>
      <c r="V24" s="35"/>
    </row>
    <row r="25" spans="2:22" x14ac:dyDescent="0.25">
      <c r="P25" s="35"/>
      <c r="Q25" s="35"/>
      <c r="R25" s="35"/>
      <c r="S25" s="35"/>
      <c r="T25" s="35"/>
      <c r="U25" s="35"/>
      <c r="V25" s="35"/>
    </row>
    <row r="26" spans="2:22" x14ac:dyDescent="0.25">
      <c r="P26" s="35"/>
      <c r="Q26" s="35"/>
      <c r="R26" s="35"/>
      <c r="S26" s="35"/>
      <c r="T26" s="35"/>
      <c r="U26" s="35"/>
      <c r="V26" s="35"/>
    </row>
    <row r="27" spans="2:22" x14ac:dyDescent="0.25">
      <c r="P27" s="35"/>
      <c r="Q27" s="35"/>
      <c r="R27" s="35"/>
      <c r="S27" s="35"/>
      <c r="T27" s="35"/>
      <c r="U27" s="35"/>
      <c r="V27" s="35"/>
    </row>
    <row r="28" spans="2:22" x14ac:dyDescent="0.25">
      <c r="P28" s="35"/>
      <c r="Q28" s="35"/>
      <c r="R28" s="35"/>
      <c r="S28" s="35"/>
      <c r="T28" s="35"/>
      <c r="U28" s="35"/>
      <c r="V28" s="35"/>
    </row>
    <row r="31" spans="2:22" x14ac:dyDescent="0.25">
      <c r="P31" s="35"/>
      <c r="Q31" s="35"/>
      <c r="R31" s="35"/>
      <c r="S31" s="35"/>
      <c r="T31" s="35"/>
      <c r="U31" s="35"/>
      <c r="V31" s="35"/>
    </row>
    <row r="32" spans="2:22" x14ac:dyDescent="0.25">
      <c r="P32" s="35"/>
      <c r="Q32" s="35"/>
      <c r="R32" s="35"/>
      <c r="S32" s="35"/>
      <c r="T32" s="35"/>
      <c r="U32" s="35"/>
      <c r="V32" s="35"/>
    </row>
    <row r="33" spans="16:22" x14ac:dyDescent="0.25">
      <c r="P33" s="35"/>
      <c r="Q33" s="35"/>
      <c r="R33" s="35"/>
      <c r="S33" s="35"/>
      <c r="T33" s="35"/>
      <c r="U33" s="35"/>
      <c r="V33" s="35"/>
    </row>
    <row r="34" spans="16:22" x14ac:dyDescent="0.25">
      <c r="P34" s="35"/>
      <c r="Q34" s="35"/>
      <c r="R34" s="35"/>
      <c r="S34" s="35"/>
      <c r="T34" s="35"/>
      <c r="U34" s="35"/>
      <c r="V34" s="35"/>
    </row>
    <row r="35" spans="16:22" x14ac:dyDescent="0.25">
      <c r="P35" s="35"/>
      <c r="Q35" s="35"/>
      <c r="R35" s="35"/>
      <c r="S35" s="35"/>
      <c r="T35" s="35"/>
      <c r="U35" s="35"/>
      <c r="V35" s="35"/>
    </row>
    <row r="36" spans="16:22" x14ac:dyDescent="0.25">
      <c r="P36" s="35"/>
      <c r="Q36" s="35"/>
      <c r="R36" s="35"/>
      <c r="S36" s="35"/>
      <c r="T36" s="35"/>
      <c r="U36" s="35"/>
      <c r="V36" s="35"/>
    </row>
    <row r="37" spans="16:22" x14ac:dyDescent="0.25">
      <c r="P37" s="35"/>
      <c r="Q37" s="35"/>
      <c r="R37" s="35"/>
      <c r="S37" s="35"/>
      <c r="T37" s="35"/>
      <c r="U37" s="35"/>
      <c r="V37" s="35"/>
    </row>
    <row r="38" spans="16:22" x14ac:dyDescent="0.25">
      <c r="P38" s="35"/>
      <c r="Q38" s="35"/>
      <c r="R38" s="35"/>
      <c r="S38" s="35"/>
      <c r="T38" s="35"/>
      <c r="U38" s="35"/>
      <c r="V38" s="35"/>
    </row>
  </sheetData>
  <mergeCells count="1">
    <mergeCell ref="B4:R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E879B-4116-487A-B07D-4D8FC4E67371}">
  <dimension ref="B5:O35"/>
  <sheetViews>
    <sheetView workbookViewId="0">
      <selection activeCell="B5" sqref="B5:K5"/>
    </sheetView>
  </sheetViews>
  <sheetFormatPr defaultColWidth="9.140625" defaultRowHeight="15" x14ac:dyDescent="0.25"/>
  <cols>
    <col min="1" max="1" width="9.140625" style="2"/>
    <col min="2" max="2" width="23.28515625" style="2" customWidth="1"/>
    <col min="3" max="3" width="10.28515625" style="2" customWidth="1"/>
    <col min="4" max="4" width="51.28515625" style="2" customWidth="1"/>
    <col min="5" max="5" width="32.28515625" style="2" customWidth="1"/>
    <col min="6" max="6" width="23" style="2" customWidth="1"/>
    <col min="7" max="7" width="29.5703125" style="2" customWidth="1"/>
    <col min="8" max="9" width="9.140625" style="2"/>
    <col min="10" max="10" width="31" style="2" customWidth="1"/>
    <col min="11" max="11" width="25.28515625" style="2" customWidth="1"/>
    <col min="12" max="12" width="19" style="1" customWidth="1"/>
    <col min="13" max="13" width="9.140625" style="2"/>
    <col min="14" max="14" width="10.28515625" style="2" customWidth="1"/>
    <col min="15" max="15" width="13.5703125" style="2" customWidth="1"/>
    <col min="16" max="16" width="9.140625" style="2"/>
    <col min="17" max="17" width="36.42578125" style="2" customWidth="1"/>
    <col min="18" max="20" width="18" style="2" customWidth="1"/>
    <col min="21" max="16384" width="9.140625" style="2"/>
  </cols>
  <sheetData>
    <row r="5" spans="2:15" ht="18.75" x14ac:dyDescent="0.25">
      <c r="B5" s="363" t="s">
        <v>37</v>
      </c>
      <c r="C5" s="363"/>
      <c r="D5" s="363"/>
      <c r="E5" s="363"/>
      <c r="F5" s="363"/>
      <c r="G5" s="363"/>
      <c r="H5" s="363"/>
      <c r="I5" s="363"/>
      <c r="J5" s="363"/>
      <c r="K5" s="363"/>
    </row>
    <row r="6" spans="2:15" ht="15.75" thickBot="1" x14ac:dyDescent="0.3"/>
    <row r="7" spans="2:15" ht="30.75" thickBot="1" x14ac:dyDescent="0.3">
      <c r="B7" s="3" t="s">
        <v>394</v>
      </c>
      <c r="C7" s="4" t="s">
        <v>395</v>
      </c>
      <c r="D7" s="5" t="s">
        <v>371</v>
      </c>
      <c r="E7" s="4" t="s">
        <v>396</v>
      </c>
      <c r="F7" s="5" t="s">
        <v>373</v>
      </c>
      <c r="G7" s="4" t="s">
        <v>374</v>
      </c>
      <c r="H7" s="5" t="s">
        <v>375</v>
      </c>
      <c r="I7" s="5" t="s">
        <v>377</v>
      </c>
      <c r="J7" s="4" t="s">
        <v>438</v>
      </c>
      <c r="K7" s="6" t="s">
        <v>379</v>
      </c>
      <c r="L7" s="5" t="s">
        <v>380</v>
      </c>
      <c r="M7" s="7" t="s">
        <v>381</v>
      </c>
      <c r="N7" s="32"/>
      <c r="O7" s="32"/>
    </row>
    <row r="8" spans="2:15" x14ac:dyDescent="0.25">
      <c r="B8" s="8"/>
      <c r="D8" s="9"/>
      <c r="F8" s="9"/>
      <c r="H8" s="9"/>
      <c r="I8" s="9"/>
      <c r="K8" s="10"/>
      <c r="L8" s="11"/>
      <c r="M8" s="12"/>
    </row>
    <row r="9" spans="2:15" x14ac:dyDescent="0.25">
      <c r="B9" s="13" t="s">
        <v>382</v>
      </c>
      <c r="D9" s="9"/>
      <c r="F9" s="9"/>
      <c r="H9" s="9"/>
      <c r="I9" s="9"/>
      <c r="K9" s="10"/>
      <c r="L9" s="11"/>
      <c r="M9" s="12"/>
    </row>
    <row r="10" spans="2:15" x14ac:dyDescent="0.25">
      <c r="B10" s="8"/>
      <c r="D10" s="9"/>
      <c r="F10" s="9"/>
      <c r="H10" s="9"/>
      <c r="I10" s="9"/>
      <c r="K10" s="10"/>
      <c r="L10" s="11"/>
      <c r="M10" s="12"/>
    </row>
    <row r="11" spans="2:15" x14ac:dyDescent="0.25">
      <c r="B11" s="8" t="s">
        <v>439</v>
      </c>
      <c r="C11" s="2" t="s">
        <v>440</v>
      </c>
      <c r="D11" s="9" t="s">
        <v>441</v>
      </c>
      <c r="E11" s="14">
        <v>4</v>
      </c>
      <c r="F11" s="15" t="s">
        <v>405</v>
      </c>
      <c r="G11" s="14">
        <v>1400</v>
      </c>
      <c r="H11" s="15" t="s">
        <v>375</v>
      </c>
      <c r="I11" s="15">
        <v>1</v>
      </c>
      <c r="J11" s="14" t="s">
        <v>442</v>
      </c>
      <c r="K11" s="16">
        <v>0.7</v>
      </c>
      <c r="L11" s="17">
        <f>K11*G11*E11*I11</f>
        <v>3919.9999999999995</v>
      </c>
      <c r="M11" s="18" t="s">
        <v>389</v>
      </c>
    </row>
    <row r="12" spans="2:15" x14ac:dyDescent="0.25">
      <c r="B12" s="13" t="s">
        <v>443</v>
      </c>
      <c r="C12" s="14" t="s">
        <v>444</v>
      </c>
      <c r="D12" s="15" t="s">
        <v>445</v>
      </c>
      <c r="E12" s="2">
        <v>350</v>
      </c>
      <c r="F12" s="9" t="s">
        <v>386</v>
      </c>
      <c r="G12" s="2">
        <v>1200</v>
      </c>
      <c r="H12" s="15" t="s">
        <v>375</v>
      </c>
      <c r="I12" s="15">
        <v>5.0000000000000001E-3</v>
      </c>
      <c r="J12" s="2" t="s">
        <v>446</v>
      </c>
      <c r="K12" s="52">
        <v>0.65</v>
      </c>
      <c r="L12" s="17">
        <f>K12*G12*E12*I12</f>
        <v>1365</v>
      </c>
      <c r="M12" s="18" t="s">
        <v>389</v>
      </c>
    </row>
    <row r="13" spans="2:15" x14ac:dyDescent="0.25">
      <c r="B13" s="13"/>
      <c r="C13" s="14"/>
      <c r="D13" s="15"/>
      <c r="F13" s="9"/>
      <c r="H13" s="9"/>
      <c r="I13" s="9"/>
      <c r="K13" s="10"/>
      <c r="L13" s="11"/>
      <c r="M13" s="12"/>
    </row>
    <row r="14" spans="2:15" x14ac:dyDescent="0.25">
      <c r="B14" s="13"/>
      <c r="C14" s="14"/>
      <c r="D14" s="15"/>
      <c r="F14" s="9"/>
      <c r="H14" s="9"/>
      <c r="I14" s="9"/>
      <c r="K14" s="10"/>
      <c r="L14" s="11"/>
      <c r="M14" s="12"/>
    </row>
    <row r="15" spans="2:15" x14ac:dyDescent="0.25">
      <c r="B15" s="13"/>
      <c r="C15" s="14"/>
      <c r="D15" s="15"/>
      <c r="F15" s="9"/>
      <c r="H15" s="9"/>
      <c r="I15" s="9"/>
      <c r="K15" s="10"/>
      <c r="L15" s="11"/>
      <c r="M15" s="12"/>
    </row>
    <row r="16" spans="2:15" x14ac:dyDescent="0.25">
      <c r="B16" s="8"/>
      <c r="D16" s="9"/>
      <c r="F16" s="9"/>
      <c r="H16" s="9"/>
      <c r="I16" s="9"/>
      <c r="K16" s="10"/>
      <c r="L16" s="11"/>
      <c r="M16" s="12"/>
    </row>
    <row r="17" spans="2:13" x14ac:dyDescent="0.25">
      <c r="B17" s="8"/>
      <c r="D17" s="9"/>
      <c r="F17" s="9"/>
      <c r="H17" s="9"/>
      <c r="I17" s="9"/>
      <c r="K17" s="10"/>
      <c r="L17" s="11"/>
      <c r="M17" s="12"/>
    </row>
    <row r="18" spans="2:13" x14ac:dyDescent="0.25">
      <c r="B18" s="8"/>
      <c r="D18" s="9"/>
      <c r="F18" s="9"/>
      <c r="H18" s="9"/>
      <c r="I18" s="9"/>
      <c r="K18" s="10"/>
      <c r="L18" s="11"/>
      <c r="M18" s="12"/>
    </row>
    <row r="19" spans="2:13" x14ac:dyDescent="0.25">
      <c r="B19" s="8"/>
      <c r="D19" s="9"/>
      <c r="F19" s="9"/>
      <c r="H19" s="9"/>
      <c r="I19" s="9"/>
      <c r="K19" s="10"/>
      <c r="L19" s="11"/>
      <c r="M19" s="12"/>
    </row>
    <row r="20" spans="2:13" x14ac:dyDescent="0.25">
      <c r="B20" s="8"/>
      <c r="D20" s="9"/>
      <c r="F20" s="9"/>
      <c r="H20" s="9"/>
      <c r="I20" s="9"/>
      <c r="K20" s="10"/>
      <c r="L20" s="11"/>
      <c r="M20" s="12"/>
    </row>
    <row r="21" spans="2:13" x14ac:dyDescent="0.25">
      <c r="B21" s="8"/>
      <c r="D21" s="9"/>
      <c r="F21" s="9"/>
      <c r="H21" s="9"/>
      <c r="I21" s="9"/>
      <c r="K21" s="10"/>
      <c r="L21" s="11"/>
      <c r="M21" s="12"/>
    </row>
    <row r="22" spans="2:13" x14ac:dyDescent="0.25">
      <c r="B22" s="8"/>
      <c r="D22" s="9"/>
      <c r="F22" s="9"/>
      <c r="H22" s="9"/>
      <c r="I22" s="9"/>
      <c r="K22" s="10"/>
      <c r="L22" s="11"/>
      <c r="M22" s="12"/>
    </row>
    <row r="23" spans="2:13" x14ac:dyDescent="0.25">
      <c r="B23" s="8"/>
      <c r="D23" s="9"/>
      <c r="F23" s="9"/>
      <c r="H23" s="9"/>
      <c r="I23" s="9"/>
      <c r="K23" s="10"/>
      <c r="L23" s="11"/>
      <c r="M23" s="12"/>
    </row>
    <row r="24" spans="2:13" x14ac:dyDescent="0.25">
      <c r="B24" s="8"/>
      <c r="D24" s="9"/>
      <c r="F24" s="9"/>
      <c r="H24" s="9"/>
      <c r="I24" s="9"/>
      <c r="K24" s="10"/>
      <c r="L24" s="11"/>
      <c r="M24" s="12"/>
    </row>
    <row r="25" spans="2:13" x14ac:dyDescent="0.25">
      <c r="B25" s="8"/>
      <c r="D25" s="9"/>
      <c r="F25" s="9"/>
      <c r="H25" s="9"/>
      <c r="I25" s="9"/>
      <c r="K25" s="10"/>
      <c r="L25" s="11"/>
      <c r="M25" s="12"/>
    </row>
    <row r="26" spans="2:13" x14ac:dyDescent="0.25">
      <c r="B26" s="8"/>
      <c r="D26" s="9"/>
      <c r="F26" s="9"/>
      <c r="H26" s="9"/>
      <c r="I26" s="9"/>
      <c r="K26" s="10"/>
      <c r="L26" s="11"/>
      <c r="M26" s="12"/>
    </row>
    <row r="27" spans="2:13" x14ac:dyDescent="0.25">
      <c r="B27" s="8"/>
      <c r="D27" s="9"/>
      <c r="F27" s="9"/>
      <c r="H27" s="9"/>
      <c r="I27" s="9"/>
      <c r="K27" s="10"/>
      <c r="L27" s="11"/>
      <c r="M27" s="12"/>
    </row>
    <row r="28" spans="2:13" x14ac:dyDescent="0.25">
      <c r="B28" s="8"/>
      <c r="D28" s="9"/>
      <c r="F28" s="9"/>
      <c r="H28" s="9"/>
      <c r="I28" s="9"/>
      <c r="K28" s="10"/>
      <c r="L28" s="11"/>
      <c r="M28" s="12"/>
    </row>
    <row r="29" spans="2:13" x14ac:dyDescent="0.25">
      <c r="B29" s="8"/>
      <c r="D29" s="9"/>
      <c r="F29" s="9"/>
      <c r="H29" s="9"/>
      <c r="I29" s="9"/>
      <c r="K29" s="10"/>
      <c r="L29" s="11"/>
      <c r="M29" s="12"/>
    </row>
    <row r="30" spans="2:13" x14ac:dyDescent="0.25">
      <c r="B30" s="8"/>
      <c r="D30" s="9"/>
      <c r="F30" s="9"/>
      <c r="H30" s="9"/>
      <c r="I30" s="9"/>
      <c r="K30" s="10"/>
      <c r="L30" s="11"/>
      <c r="M30" s="12"/>
    </row>
    <row r="31" spans="2:13" x14ac:dyDescent="0.25">
      <c r="B31" s="8"/>
      <c r="D31" s="9"/>
      <c r="F31" s="9"/>
      <c r="H31" s="9"/>
      <c r="I31" s="9"/>
      <c r="K31" s="10"/>
      <c r="L31" s="11"/>
      <c r="M31" s="12"/>
    </row>
    <row r="32" spans="2:13" ht="15.75" thickBot="1" x14ac:dyDescent="0.3">
      <c r="B32" s="19"/>
      <c r="C32" s="20"/>
      <c r="D32" s="21"/>
      <c r="E32" s="20"/>
      <c r="F32" s="21"/>
      <c r="G32" s="20"/>
      <c r="H32" s="21"/>
      <c r="I32" s="21"/>
      <c r="J32" s="20"/>
      <c r="K32" s="22"/>
      <c r="L32" s="23"/>
      <c r="M32" s="24"/>
    </row>
    <row r="33" spans="8:13" x14ac:dyDescent="0.25">
      <c r="H33" s="366" t="s">
        <v>447</v>
      </c>
      <c r="I33" s="366"/>
      <c r="J33" s="366"/>
      <c r="K33" s="366"/>
      <c r="L33" s="53">
        <f>SUM(L8:L32)</f>
        <v>5285</v>
      </c>
      <c r="M33" s="27" t="s">
        <v>389</v>
      </c>
    </row>
    <row r="34" spans="8:13" x14ac:dyDescent="0.25">
      <c r="H34" s="366" t="s">
        <v>448</v>
      </c>
      <c r="I34" s="366"/>
      <c r="J34" s="366"/>
      <c r="K34" s="366"/>
      <c r="L34" s="27">
        <v>75000</v>
      </c>
      <c r="M34" s="27" t="s">
        <v>389</v>
      </c>
    </row>
    <row r="35" spans="8:13" x14ac:dyDescent="0.25">
      <c r="H35" s="367" t="s">
        <v>449</v>
      </c>
      <c r="I35" s="367"/>
      <c r="J35" s="367"/>
      <c r="K35" s="367"/>
      <c r="L35" s="30">
        <f>L33/L34</f>
        <v>7.0466666666666664E-2</v>
      </c>
      <c r="M35" s="27"/>
    </row>
  </sheetData>
  <mergeCells count="4">
    <mergeCell ref="B5:K5"/>
    <mergeCell ref="H33:K33"/>
    <mergeCell ref="H34:K34"/>
    <mergeCell ref="H35:K35"/>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FFBB5-33E0-4AE6-B68E-5379FE0AEE65}">
  <dimension ref="B5:O35"/>
  <sheetViews>
    <sheetView topLeftCell="A6" workbookViewId="0">
      <selection activeCell="E7" sqref="E7"/>
    </sheetView>
  </sheetViews>
  <sheetFormatPr defaultColWidth="9.140625" defaultRowHeight="15" x14ac:dyDescent="0.25"/>
  <cols>
    <col min="1" max="1" width="9.140625" style="2"/>
    <col min="2" max="2" width="23.28515625" style="2" customWidth="1"/>
    <col min="3" max="3" width="10.28515625" style="2" customWidth="1"/>
    <col min="4" max="4" width="51.28515625" style="2" customWidth="1"/>
    <col min="5" max="5" width="32.28515625" style="2" customWidth="1"/>
    <col min="6" max="6" width="23" style="2" customWidth="1"/>
    <col min="7" max="7" width="29.5703125" style="2" customWidth="1"/>
    <col min="8" max="9" width="9.140625" style="2"/>
    <col min="10" max="10" width="15.7109375" style="2" customWidth="1"/>
    <col min="11" max="11" width="25.28515625" style="2" customWidth="1"/>
    <col min="12" max="12" width="19" style="1" customWidth="1"/>
    <col min="13" max="13" width="9.140625" style="2"/>
    <col min="14" max="14" width="42.85546875" style="2" customWidth="1"/>
    <col min="15" max="15" width="13.5703125" style="2" customWidth="1"/>
    <col min="16" max="16" width="9.140625" style="2"/>
    <col min="17" max="17" width="36.42578125" style="2" customWidth="1"/>
    <col min="18" max="20" width="18" style="2" customWidth="1"/>
    <col min="21" max="16384" width="9.140625" style="2"/>
  </cols>
  <sheetData>
    <row r="5" spans="2:15" ht="18.75" x14ac:dyDescent="0.25">
      <c r="B5" s="363" t="s">
        <v>39</v>
      </c>
      <c r="C5" s="363"/>
      <c r="D5" s="363"/>
      <c r="E5" s="363"/>
      <c r="F5" s="363"/>
      <c r="G5" s="363"/>
      <c r="H5" s="363"/>
      <c r="I5" s="363"/>
      <c r="J5" s="363"/>
      <c r="K5" s="363"/>
    </row>
    <row r="6" spans="2:15" ht="15.75" thickBot="1" x14ac:dyDescent="0.3"/>
    <row r="7" spans="2:15" ht="45.75" thickBot="1" x14ac:dyDescent="0.3">
      <c r="B7" s="3" t="s">
        <v>394</v>
      </c>
      <c r="C7" s="4" t="s">
        <v>395</v>
      </c>
      <c r="D7" s="5" t="s">
        <v>371</v>
      </c>
      <c r="E7" s="4" t="s">
        <v>396</v>
      </c>
      <c r="F7" s="5" t="s">
        <v>373</v>
      </c>
      <c r="G7" s="4" t="s">
        <v>374</v>
      </c>
      <c r="H7" s="5" t="s">
        <v>375</v>
      </c>
      <c r="I7" s="5" t="s">
        <v>377</v>
      </c>
      <c r="J7" s="4" t="s">
        <v>400</v>
      </c>
      <c r="K7" s="6" t="s">
        <v>379</v>
      </c>
      <c r="L7" s="5" t="s">
        <v>380</v>
      </c>
      <c r="M7" s="7" t="s">
        <v>381</v>
      </c>
      <c r="N7" s="7" t="s">
        <v>450</v>
      </c>
      <c r="O7" s="32"/>
    </row>
    <row r="8" spans="2:15" x14ac:dyDescent="0.25">
      <c r="B8" s="8"/>
      <c r="D8" s="9"/>
      <c r="F8" s="9"/>
      <c r="H8" s="9"/>
      <c r="I8" s="9"/>
      <c r="K8" s="10"/>
      <c r="L8" s="11"/>
      <c r="M8" s="12"/>
      <c r="N8" s="12"/>
    </row>
    <row r="9" spans="2:15" x14ac:dyDescent="0.25">
      <c r="B9" s="13" t="s">
        <v>382</v>
      </c>
      <c r="D9" s="9"/>
      <c r="F9" s="9"/>
      <c r="H9" s="9"/>
      <c r="I9" s="9"/>
      <c r="K9" s="10"/>
      <c r="L9" s="11"/>
      <c r="M9" s="12"/>
      <c r="N9" s="12"/>
    </row>
    <row r="10" spans="2:15" x14ac:dyDescent="0.25">
      <c r="B10" s="8"/>
      <c r="D10" s="9"/>
      <c r="F10" s="9"/>
      <c r="H10" s="9"/>
      <c r="I10" s="9"/>
      <c r="K10" s="10"/>
      <c r="L10" s="11"/>
      <c r="M10" s="12"/>
      <c r="N10" s="12"/>
    </row>
    <row r="11" spans="2:15" x14ac:dyDescent="0.25">
      <c r="B11" s="13" t="s">
        <v>403</v>
      </c>
      <c r="C11" s="14" t="s">
        <v>384</v>
      </c>
      <c r="D11" s="15" t="s">
        <v>451</v>
      </c>
      <c r="E11" s="14">
        <v>5.5</v>
      </c>
      <c r="F11" s="15" t="s">
        <v>405</v>
      </c>
      <c r="G11" s="14">
        <v>650</v>
      </c>
      <c r="H11" s="15" t="s">
        <v>375</v>
      </c>
      <c r="I11" s="15">
        <v>1</v>
      </c>
      <c r="J11" s="14" t="s">
        <v>406</v>
      </c>
      <c r="K11" s="16">
        <v>0.7</v>
      </c>
      <c r="L11" s="17">
        <f>K11*G11*E11*I11</f>
        <v>2502.4999999999995</v>
      </c>
      <c r="M11" s="18" t="s">
        <v>389</v>
      </c>
      <c r="N11" s="18" t="s">
        <v>452</v>
      </c>
    </row>
    <row r="12" spans="2:15" x14ac:dyDescent="0.25">
      <c r="B12" s="8" t="s">
        <v>453</v>
      </c>
      <c r="C12" s="2" t="s">
        <v>384</v>
      </c>
      <c r="D12" s="9" t="s">
        <v>454</v>
      </c>
      <c r="E12" s="2">
        <v>200</v>
      </c>
      <c r="F12" s="9" t="s">
        <v>386</v>
      </c>
      <c r="G12" s="2">
        <v>650</v>
      </c>
      <c r="H12" s="15" t="s">
        <v>375</v>
      </c>
      <c r="I12" s="15">
        <v>0.05</v>
      </c>
      <c r="J12" s="2" t="s">
        <v>455</v>
      </c>
      <c r="K12" s="52">
        <v>0.65</v>
      </c>
      <c r="L12" s="17">
        <f>K12*G12*E12*I12</f>
        <v>4225</v>
      </c>
      <c r="M12" s="18" t="s">
        <v>389</v>
      </c>
      <c r="N12" s="18" t="s">
        <v>456</v>
      </c>
    </row>
    <row r="13" spans="2:15" x14ac:dyDescent="0.25">
      <c r="B13" s="8"/>
      <c r="D13" s="9"/>
      <c r="F13" s="9"/>
      <c r="H13" s="9"/>
      <c r="I13" s="9"/>
      <c r="K13" s="10"/>
      <c r="L13" s="11"/>
      <c r="M13" s="12"/>
      <c r="N13" s="12"/>
    </row>
    <row r="14" spans="2:15" x14ac:dyDescent="0.25">
      <c r="B14" s="8"/>
      <c r="D14" s="9"/>
      <c r="F14" s="9"/>
      <c r="H14" s="9"/>
      <c r="I14" s="9"/>
      <c r="K14" s="10"/>
      <c r="L14" s="11"/>
      <c r="M14" s="12"/>
      <c r="N14" s="12"/>
    </row>
    <row r="15" spans="2:15" x14ac:dyDescent="0.25">
      <c r="B15" s="8"/>
      <c r="D15" s="9"/>
      <c r="F15" s="9"/>
      <c r="H15" s="9"/>
      <c r="I15" s="9"/>
      <c r="K15" s="10"/>
      <c r="L15" s="11"/>
      <c r="M15" s="12"/>
      <c r="N15" s="12"/>
    </row>
    <row r="16" spans="2:15" x14ac:dyDescent="0.25">
      <c r="B16" s="8"/>
      <c r="D16" s="9"/>
      <c r="F16" s="9"/>
      <c r="H16" s="9"/>
      <c r="I16" s="9"/>
      <c r="K16" s="10"/>
      <c r="L16" s="11"/>
      <c r="M16" s="12"/>
      <c r="N16" s="12"/>
    </row>
    <row r="17" spans="2:14" x14ac:dyDescent="0.25">
      <c r="B17" s="8"/>
      <c r="D17" s="9"/>
      <c r="F17" s="9"/>
      <c r="H17" s="9"/>
      <c r="I17" s="9"/>
      <c r="K17" s="10"/>
      <c r="L17" s="11"/>
      <c r="M17" s="12"/>
      <c r="N17" s="12"/>
    </row>
    <row r="18" spans="2:14" x14ac:dyDescent="0.25">
      <c r="B18" s="8"/>
      <c r="D18" s="9"/>
      <c r="F18" s="9"/>
      <c r="H18" s="9"/>
      <c r="I18" s="9"/>
      <c r="K18" s="10"/>
      <c r="L18" s="11"/>
      <c r="M18" s="12"/>
      <c r="N18" s="12"/>
    </row>
    <row r="19" spans="2:14" x14ac:dyDescent="0.25">
      <c r="B19" s="8"/>
      <c r="D19" s="9"/>
      <c r="F19" s="9"/>
      <c r="H19" s="9"/>
      <c r="I19" s="9"/>
      <c r="K19" s="10"/>
      <c r="L19" s="11"/>
      <c r="M19" s="12"/>
      <c r="N19" s="12"/>
    </row>
    <row r="20" spans="2:14" x14ac:dyDescent="0.25">
      <c r="B20" s="8"/>
      <c r="D20" s="9"/>
      <c r="F20" s="9"/>
      <c r="H20" s="9"/>
      <c r="I20" s="9"/>
      <c r="K20" s="10"/>
      <c r="L20" s="11"/>
      <c r="M20" s="12"/>
      <c r="N20" s="12"/>
    </row>
    <row r="21" spans="2:14" x14ac:dyDescent="0.25">
      <c r="B21" s="8"/>
      <c r="D21" s="9"/>
      <c r="F21" s="9"/>
      <c r="H21" s="9"/>
      <c r="I21" s="9"/>
      <c r="K21" s="10"/>
      <c r="L21" s="11"/>
      <c r="M21" s="12"/>
      <c r="N21" s="12"/>
    </row>
    <row r="22" spans="2:14" x14ac:dyDescent="0.25">
      <c r="B22" s="8"/>
      <c r="D22" s="9"/>
      <c r="F22" s="9"/>
      <c r="H22" s="9"/>
      <c r="I22" s="9"/>
      <c r="K22" s="10"/>
      <c r="L22" s="11"/>
      <c r="M22" s="12"/>
      <c r="N22" s="12"/>
    </row>
    <row r="23" spans="2:14" x14ac:dyDescent="0.25">
      <c r="B23" s="8"/>
      <c r="D23" s="9"/>
      <c r="F23" s="9"/>
      <c r="H23" s="9"/>
      <c r="I23" s="9"/>
      <c r="K23" s="10"/>
      <c r="L23" s="11"/>
      <c r="M23" s="12"/>
      <c r="N23" s="12"/>
    </row>
    <row r="24" spans="2:14" x14ac:dyDescent="0.25">
      <c r="B24" s="8"/>
      <c r="D24" s="9"/>
      <c r="F24" s="9"/>
      <c r="H24" s="9"/>
      <c r="I24" s="9"/>
      <c r="K24" s="10"/>
      <c r="L24" s="11"/>
      <c r="M24" s="12"/>
      <c r="N24" s="12"/>
    </row>
    <row r="25" spans="2:14" x14ac:dyDescent="0.25">
      <c r="B25" s="8"/>
      <c r="D25" s="9"/>
      <c r="F25" s="9"/>
      <c r="H25" s="9"/>
      <c r="I25" s="9"/>
      <c r="K25" s="10"/>
      <c r="L25" s="11"/>
      <c r="M25" s="12"/>
      <c r="N25" s="12"/>
    </row>
    <row r="26" spans="2:14" x14ac:dyDescent="0.25">
      <c r="B26" s="8"/>
      <c r="D26" s="9"/>
      <c r="F26" s="9"/>
      <c r="H26" s="9"/>
      <c r="I26" s="9"/>
      <c r="K26" s="10"/>
      <c r="L26" s="11"/>
      <c r="M26" s="12"/>
      <c r="N26" s="12"/>
    </row>
    <row r="27" spans="2:14" x14ac:dyDescent="0.25">
      <c r="B27" s="8"/>
      <c r="D27" s="9"/>
      <c r="F27" s="9"/>
      <c r="H27" s="9"/>
      <c r="I27" s="9"/>
      <c r="K27" s="10"/>
      <c r="L27" s="11"/>
      <c r="M27" s="12"/>
      <c r="N27" s="12"/>
    </row>
    <row r="28" spans="2:14" x14ac:dyDescent="0.25">
      <c r="B28" s="8"/>
      <c r="D28" s="9"/>
      <c r="F28" s="9"/>
      <c r="H28" s="9"/>
      <c r="I28" s="9"/>
      <c r="K28" s="10"/>
      <c r="L28" s="11"/>
      <c r="M28" s="12"/>
      <c r="N28" s="12"/>
    </row>
    <row r="29" spans="2:14" x14ac:dyDescent="0.25">
      <c r="B29" s="8"/>
      <c r="D29" s="9"/>
      <c r="F29" s="9"/>
      <c r="H29" s="9"/>
      <c r="I29" s="9"/>
      <c r="K29" s="10"/>
      <c r="L29" s="11"/>
      <c r="M29" s="12"/>
      <c r="N29" s="12"/>
    </row>
    <row r="30" spans="2:14" x14ac:dyDescent="0.25">
      <c r="B30" s="8"/>
      <c r="D30" s="9"/>
      <c r="F30" s="9"/>
      <c r="H30" s="9"/>
      <c r="I30" s="9"/>
      <c r="K30" s="10"/>
      <c r="L30" s="11"/>
      <c r="M30" s="12"/>
      <c r="N30" s="12"/>
    </row>
    <row r="31" spans="2:14" x14ac:dyDescent="0.25">
      <c r="B31" s="8"/>
      <c r="D31" s="9"/>
      <c r="F31" s="9"/>
      <c r="H31" s="9"/>
      <c r="I31" s="9"/>
      <c r="K31" s="10"/>
      <c r="L31" s="11"/>
      <c r="M31" s="12"/>
      <c r="N31" s="12"/>
    </row>
    <row r="32" spans="2:14" ht="15.75" thickBot="1" x14ac:dyDescent="0.3">
      <c r="B32" s="19"/>
      <c r="C32" s="20"/>
      <c r="D32" s="21"/>
      <c r="E32" s="20"/>
      <c r="F32" s="21"/>
      <c r="G32" s="20"/>
      <c r="H32" s="21"/>
      <c r="I32" s="21"/>
      <c r="J32" s="20"/>
      <c r="K32" s="22"/>
      <c r="L32" s="23"/>
      <c r="M32" s="24"/>
      <c r="N32" s="24"/>
    </row>
    <row r="33" spans="8:13" x14ac:dyDescent="0.25">
      <c r="H33" s="366" t="s">
        <v>412</v>
      </c>
      <c r="I33" s="366"/>
      <c r="J33" s="366"/>
      <c r="K33" s="366"/>
      <c r="L33" s="53">
        <f>SUM(L8:L32)</f>
        <v>6727.5</v>
      </c>
      <c r="M33" s="27" t="s">
        <v>389</v>
      </c>
    </row>
    <row r="34" spans="8:13" x14ac:dyDescent="0.25">
      <c r="H34" s="366" t="s">
        <v>448</v>
      </c>
      <c r="I34" s="366"/>
      <c r="J34" s="366"/>
      <c r="K34" s="366"/>
      <c r="L34" s="27">
        <v>75000</v>
      </c>
      <c r="M34" s="27" t="s">
        <v>389</v>
      </c>
    </row>
    <row r="35" spans="8:13" x14ac:dyDescent="0.25">
      <c r="H35" s="367" t="s">
        <v>414</v>
      </c>
      <c r="I35" s="367"/>
      <c r="J35" s="367"/>
      <c r="K35" s="367"/>
      <c r="L35" s="30">
        <f>L33/L34</f>
        <v>8.9700000000000002E-2</v>
      </c>
      <c r="M35" s="27"/>
    </row>
  </sheetData>
  <mergeCells count="4">
    <mergeCell ref="B5:K5"/>
    <mergeCell ref="H33:K33"/>
    <mergeCell ref="H34:K34"/>
    <mergeCell ref="H35:K35"/>
  </mergeCells>
  <phoneticPr fontId="6" type="noConversion"/>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65B3-5B34-437B-AE2A-E3B79B58B2F9}">
  <dimension ref="C3:P49"/>
  <sheetViews>
    <sheetView topLeftCell="A12" workbookViewId="0">
      <selection activeCell="J12" sqref="J12"/>
    </sheetView>
  </sheetViews>
  <sheetFormatPr defaultColWidth="9.140625" defaultRowHeight="15" x14ac:dyDescent="0.25"/>
  <cols>
    <col min="1" max="2" width="9.140625" style="98"/>
    <col min="3" max="3" width="50.42578125" style="98" customWidth="1"/>
    <col min="4" max="4" width="12.7109375" style="98" customWidth="1"/>
    <col min="5" max="5" width="11.85546875" style="98" customWidth="1"/>
    <col min="6" max="6" width="9.85546875" style="98" bestFit="1" customWidth="1"/>
    <col min="7" max="7" width="10" style="98" customWidth="1"/>
    <col min="8" max="8" width="9.85546875" style="98" bestFit="1" customWidth="1"/>
    <col min="9" max="9" width="9.28515625" style="98" bestFit="1" customWidth="1"/>
    <col min="10" max="10" width="13.5703125" style="98" customWidth="1"/>
    <col min="11" max="12" width="9.85546875" style="98" bestFit="1" customWidth="1"/>
    <col min="13" max="13" width="9.28515625" style="98" bestFit="1" customWidth="1"/>
    <col min="14" max="14" width="9.85546875" style="98" bestFit="1" customWidth="1"/>
    <col min="15" max="15" width="9.140625" style="98"/>
    <col min="16" max="16" width="9.28515625" style="98" bestFit="1" customWidth="1"/>
    <col min="17" max="16384" width="9.140625" style="98"/>
  </cols>
  <sheetData>
    <row r="3" spans="3:16" ht="18.75" x14ac:dyDescent="0.3">
      <c r="C3" s="215" t="s">
        <v>457</v>
      </c>
    </row>
    <row r="4" spans="3:16" ht="15.75" thickBot="1" x14ac:dyDescent="0.3"/>
    <row r="5" spans="3:16" ht="15.75" x14ac:dyDescent="0.25">
      <c r="C5" s="216" t="s">
        <v>458</v>
      </c>
      <c r="D5" s="122" t="s">
        <v>459</v>
      </c>
      <c r="E5" s="122"/>
      <c r="F5" s="122"/>
      <c r="G5" s="122"/>
      <c r="H5" s="122"/>
      <c r="I5" s="122"/>
      <c r="J5" s="122"/>
      <c r="K5" s="122"/>
      <c r="L5" s="122"/>
      <c r="M5" s="122"/>
      <c r="N5" s="122"/>
      <c r="O5" s="122"/>
      <c r="P5" s="123"/>
    </row>
    <row r="6" spans="3:16" ht="15.75" thickBot="1" x14ac:dyDescent="0.3">
      <c r="C6" s="193"/>
      <c r="D6" s="98" t="s">
        <v>460</v>
      </c>
      <c r="E6" s="98" t="s">
        <v>461</v>
      </c>
      <c r="F6" s="98" t="s">
        <v>462</v>
      </c>
      <c r="G6" s="98" t="s">
        <v>463</v>
      </c>
      <c r="H6" s="98" t="s">
        <v>464</v>
      </c>
      <c r="I6" s="98" t="s">
        <v>465</v>
      </c>
      <c r="J6" s="98" t="s">
        <v>466</v>
      </c>
      <c r="K6" s="98" t="s">
        <v>467</v>
      </c>
      <c r="L6" s="98" t="s">
        <v>468</v>
      </c>
      <c r="M6" s="98" t="s">
        <v>469</v>
      </c>
      <c r="N6" s="98" t="s">
        <v>470</v>
      </c>
      <c r="O6" s="98" t="s">
        <v>471</v>
      </c>
      <c r="P6" s="194" t="s">
        <v>472</v>
      </c>
    </row>
    <row r="7" spans="3:16" ht="17.25" thickTop="1" thickBot="1" x14ac:dyDescent="0.3">
      <c r="C7" s="195" t="s">
        <v>473</v>
      </c>
      <c r="D7" s="225">
        <v>46.5</v>
      </c>
      <c r="E7" s="218">
        <v>40.1</v>
      </c>
      <c r="F7" s="218">
        <v>34.1</v>
      </c>
      <c r="G7" s="218">
        <v>35</v>
      </c>
      <c r="H7" s="218">
        <v>47.5</v>
      </c>
      <c r="I7" s="218">
        <v>65</v>
      </c>
      <c r="J7" s="218">
        <v>79.5</v>
      </c>
      <c r="K7" s="218">
        <v>77.900000000000006</v>
      </c>
      <c r="L7" s="218">
        <v>67.099999999999994</v>
      </c>
      <c r="M7" s="218">
        <v>75.599999999999994</v>
      </c>
      <c r="N7" s="218">
        <v>56.3</v>
      </c>
      <c r="O7" s="226">
        <v>50.2</v>
      </c>
      <c r="P7" s="224">
        <v>674.8</v>
      </c>
    </row>
    <row r="8" spans="3:16" ht="15.75" thickBot="1" x14ac:dyDescent="0.3"/>
    <row r="9" spans="3:16" ht="15.75" x14ac:dyDescent="0.25">
      <c r="C9" s="373" t="s">
        <v>474</v>
      </c>
      <c r="D9" s="374"/>
    </row>
    <row r="10" spans="3:16" x14ac:dyDescent="0.25">
      <c r="C10" s="193" t="s">
        <v>475</v>
      </c>
      <c r="D10" s="222">
        <v>100</v>
      </c>
    </row>
    <row r="11" spans="3:16" x14ac:dyDescent="0.25">
      <c r="C11" s="193" t="s">
        <v>476</v>
      </c>
      <c r="D11" s="222">
        <v>250</v>
      </c>
    </row>
    <row r="12" spans="3:16" x14ac:dyDescent="0.25">
      <c r="C12" s="193" t="s">
        <v>477</v>
      </c>
      <c r="D12" s="222">
        <v>40</v>
      </c>
    </row>
    <row r="13" spans="3:16" x14ac:dyDescent="0.25">
      <c r="C13" s="193" t="s">
        <v>478</v>
      </c>
      <c r="D13" s="222">
        <f>D11-D12</f>
        <v>210</v>
      </c>
    </row>
    <row r="14" spans="3:16" x14ac:dyDescent="0.25">
      <c r="C14" s="193" t="s">
        <v>479</v>
      </c>
      <c r="D14" s="222">
        <v>2000</v>
      </c>
    </row>
    <row r="15" spans="3:16" ht="15.75" thickBot="1" x14ac:dyDescent="0.3">
      <c r="C15" s="195" t="s">
        <v>480</v>
      </c>
      <c r="D15" s="223">
        <v>150</v>
      </c>
    </row>
    <row r="16" spans="3:16" ht="15.75" thickBot="1" x14ac:dyDescent="0.3"/>
    <row r="17" spans="3:16" s="198" customFormat="1" ht="56.25" customHeight="1" x14ac:dyDescent="0.25">
      <c r="C17" s="217" t="s">
        <v>481</v>
      </c>
      <c r="D17" s="196" t="s">
        <v>482</v>
      </c>
      <c r="E17" s="196" t="s">
        <v>483</v>
      </c>
      <c r="F17" s="196" t="s">
        <v>484</v>
      </c>
      <c r="G17" s="197" t="s">
        <v>485</v>
      </c>
    </row>
    <row r="18" spans="3:16" x14ac:dyDescent="0.25">
      <c r="C18" s="193" t="s">
        <v>486</v>
      </c>
      <c r="D18" s="219">
        <v>6</v>
      </c>
      <c r="E18" s="98">
        <v>1</v>
      </c>
      <c r="F18" s="98">
        <f>$D$10</f>
        <v>100</v>
      </c>
      <c r="G18" s="194">
        <f>F18*E18*D18</f>
        <v>600</v>
      </c>
    </row>
    <row r="19" spans="3:16" x14ac:dyDescent="0.25">
      <c r="C19" s="193" t="s">
        <v>487</v>
      </c>
      <c r="D19" s="219">
        <v>3</v>
      </c>
      <c r="E19" s="98">
        <v>1</v>
      </c>
      <c r="F19" s="98">
        <f t="shared" ref="F19:F22" si="0">$D$10</f>
        <v>100</v>
      </c>
      <c r="G19" s="194">
        <f t="shared" ref="G19:G27" si="1">F19*E19*D19</f>
        <v>300</v>
      </c>
    </row>
    <row r="20" spans="3:16" x14ac:dyDescent="0.25">
      <c r="C20" s="193" t="s">
        <v>488</v>
      </c>
      <c r="D20" s="219">
        <v>2</v>
      </c>
      <c r="E20" s="98">
        <v>1</v>
      </c>
      <c r="F20" s="98">
        <f>$D$10/2</f>
        <v>50</v>
      </c>
      <c r="G20" s="194">
        <f t="shared" si="1"/>
        <v>100</v>
      </c>
    </row>
    <row r="21" spans="3:16" x14ac:dyDescent="0.25">
      <c r="C21" s="193" t="s">
        <v>489</v>
      </c>
      <c r="D21" s="219">
        <v>2</v>
      </c>
      <c r="E21" s="98">
        <v>0.3</v>
      </c>
      <c r="F21" s="98">
        <f>$D$10*3</f>
        <v>300</v>
      </c>
      <c r="G21" s="194">
        <f t="shared" si="1"/>
        <v>180</v>
      </c>
    </row>
    <row r="22" spans="3:16" x14ac:dyDescent="0.25">
      <c r="C22" s="193" t="s">
        <v>490</v>
      </c>
      <c r="D22" s="219">
        <v>4</v>
      </c>
      <c r="E22" s="98">
        <v>0.3</v>
      </c>
      <c r="F22" s="98">
        <f t="shared" si="0"/>
        <v>100</v>
      </c>
      <c r="G22" s="194">
        <f t="shared" si="1"/>
        <v>120</v>
      </c>
    </row>
    <row r="23" spans="3:16" x14ac:dyDescent="0.25">
      <c r="C23" s="193" t="s">
        <v>491</v>
      </c>
      <c r="D23" s="219">
        <v>4.5</v>
      </c>
      <c r="E23" s="98">
        <v>3</v>
      </c>
      <c r="F23" s="98">
        <f>$D$10/5</f>
        <v>20</v>
      </c>
      <c r="G23" s="194">
        <f t="shared" si="1"/>
        <v>270</v>
      </c>
    </row>
    <row r="24" spans="3:16" x14ac:dyDescent="0.25">
      <c r="C24" s="193" t="s">
        <v>492</v>
      </c>
      <c r="D24" s="219">
        <v>12</v>
      </c>
      <c r="E24" s="98">
        <v>1</v>
      </c>
      <c r="F24" s="98">
        <f>$D$10/20</f>
        <v>5</v>
      </c>
      <c r="G24" s="194">
        <f t="shared" si="1"/>
        <v>60</v>
      </c>
    </row>
    <row r="25" spans="3:16" x14ac:dyDescent="0.25">
      <c r="C25" s="193" t="s">
        <v>493</v>
      </c>
      <c r="D25" s="219">
        <v>45</v>
      </c>
      <c r="E25" s="98">
        <v>1</v>
      </c>
      <c r="F25" s="98">
        <f>$D$10/20</f>
        <v>5</v>
      </c>
      <c r="G25" s="194">
        <f t="shared" si="1"/>
        <v>225</v>
      </c>
    </row>
    <row r="26" spans="3:16" x14ac:dyDescent="0.25">
      <c r="C26" s="193"/>
      <c r="D26" s="219"/>
      <c r="G26" s="194">
        <f t="shared" si="1"/>
        <v>0</v>
      </c>
    </row>
    <row r="27" spans="3:16" x14ac:dyDescent="0.25">
      <c r="C27" s="193" t="s">
        <v>494</v>
      </c>
      <c r="D27" s="219">
        <v>10</v>
      </c>
      <c r="E27" s="199">
        <f>2.1/7</f>
        <v>0.3</v>
      </c>
      <c r="F27" s="98">
        <f>D15</f>
        <v>150</v>
      </c>
      <c r="G27" s="200">
        <f t="shared" si="1"/>
        <v>450</v>
      </c>
    </row>
    <row r="28" spans="3:16" ht="15.75" thickBot="1" x14ac:dyDescent="0.3">
      <c r="C28" s="371" t="s">
        <v>495</v>
      </c>
      <c r="D28" s="372"/>
      <c r="E28" s="372"/>
      <c r="F28" s="372"/>
      <c r="G28" s="201">
        <f>SUM(G18:G27)</f>
        <v>2305</v>
      </c>
    </row>
    <row r="30" spans="3:16" ht="15.75" thickBot="1" x14ac:dyDescent="0.3"/>
    <row r="31" spans="3:16" ht="15.75" thickBot="1" x14ac:dyDescent="0.3">
      <c r="C31" s="202" t="s">
        <v>496</v>
      </c>
      <c r="D31" s="122" t="s">
        <v>460</v>
      </c>
      <c r="E31" s="122" t="s">
        <v>461</v>
      </c>
      <c r="F31" s="122" t="s">
        <v>462</v>
      </c>
      <c r="G31" s="122" t="s">
        <v>463</v>
      </c>
      <c r="H31" s="122" t="s">
        <v>464</v>
      </c>
      <c r="I31" s="122" t="s">
        <v>465</v>
      </c>
      <c r="J31" s="122" t="s">
        <v>466</v>
      </c>
      <c r="K31" s="122" t="s">
        <v>467</v>
      </c>
      <c r="L31" s="122" t="s">
        <v>468</v>
      </c>
      <c r="M31" s="122" t="s">
        <v>469</v>
      </c>
      <c r="N31" s="122" t="s">
        <v>470</v>
      </c>
      <c r="O31" s="122" t="s">
        <v>471</v>
      </c>
      <c r="P31" s="123" t="s">
        <v>497</v>
      </c>
    </row>
    <row r="32" spans="3:16" ht="17.25" thickTop="1" thickBot="1" x14ac:dyDescent="0.3">
      <c r="C32" s="203" t="s">
        <v>498</v>
      </c>
      <c r="D32" s="204">
        <f>$D$13/12*$G$28/1000</f>
        <v>40.337499999999999</v>
      </c>
      <c r="E32" s="204">
        <f t="shared" ref="E32:O32" si="2">$D$13/12*$G$28/1000</f>
        <v>40.337499999999999</v>
      </c>
      <c r="F32" s="204">
        <f t="shared" si="2"/>
        <v>40.337499999999999</v>
      </c>
      <c r="G32" s="204">
        <f t="shared" si="2"/>
        <v>40.337499999999999</v>
      </c>
      <c r="H32" s="204">
        <f t="shared" si="2"/>
        <v>40.337499999999999</v>
      </c>
      <c r="I32" s="204">
        <f t="shared" si="2"/>
        <v>40.337499999999999</v>
      </c>
      <c r="J32" s="204">
        <f t="shared" si="2"/>
        <v>40.337499999999999</v>
      </c>
      <c r="K32" s="204">
        <f t="shared" si="2"/>
        <v>40.337499999999999</v>
      </c>
      <c r="L32" s="204">
        <f t="shared" si="2"/>
        <v>40.337499999999999</v>
      </c>
      <c r="M32" s="204">
        <f t="shared" si="2"/>
        <v>40.337499999999999</v>
      </c>
      <c r="N32" s="204">
        <f t="shared" si="2"/>
        <v>40.337499999999999</v>
      </c>
      <c r="O32" s="204">
        <f t="shared" si="2"/>
        <v>40.337499999999999</v>
      </c>
      <c r="P32" s="205">
        <f>SUM(D32:O32)</f>
        <v>484.0499999999999</v>
      </c>
    </row>
    <row r="34" spans="3:16" ht="15.75" thickBot="1" x14ac:dyDescent="0.3"/>
    <row r="35" spans="3:16" x14ac:dyDescent="0.25">
      <c r="C35" s="206" t="s">
        <v>499</v>
      </c>
      <c r="D35" s="122"/>
      <c r="E35" s="122"/>
      <c r="F35" s="122"/>
      <c r="G35" s="122"/>
      <c r="H35" s="122"/>
      <c r="I35" s="122"/>
      <c r="J35" s="122"/>
      <c r="K35" s="122"/>
      <c r="L35" s="122"/>
      <c r="M35" s="122"/>
      <c r="N35" s="122"/>
      <c r="O35" s="122"/>
      <c r="P35" s="123"/>
    </row>
    <row r="36" spans="3:16" x14ac:dyDescent="0.25">
      <c r="C36" s="193"/>
      <c r="P36" s="194"/>
    </row>
    <row r="37" spans="3:16" ht="15.75" x14ac:dyDescent="0.25">
      <c r="C37" s="220" t="s">
        <v>500</v>
      </c>
      <c r="D37" s="221">
        <v>500</v>
      </c>
      <c r="P37" s="194"/>
    </row>
    <row r="38" spans="3:16" x14ac:dyDescent="0.25">
      <c r="C38" s="193"/>
      <c r="P38" s="194"/>
    </row>
    <row r="39" spans="3:16" ht="15.75" thickBot="1" x14ac:dyDescent="0.3">
      <c r="C39" s="193"/>
      <c r="D39" s="98" t="s">
        <v>460</v>
      </c>
      <c r="E39" s="98" t="s">
        <v>461</v>
      </c>
      <c r="F39" s="98" t="s">
        <v>462</v>
      </c>
      <c r="G39" s="98" t="s">
        <v>463</v>
      </c>
      <c r="H39" s="98" t="s">
        <v>464</v>
      </c>
      <c r="I39" s="98" t="s">
        <v>465</v>
      </c>
      <c r="J39" s="98" t="s">
        <v>466</v>
      </c>
      <c r="K39" s="98" t="s">
        <v>467</v>
      </c>
      <c r="L39" s="98" t="s">
        <v>468</v>
      </c>
      <c r="M39" s="98" t="s">
        <v>469</v>
      </c>
      <c r="N39" s="98" t="s">
        <v>470</v>
      </c>
      <c r="O39" s="98" t="s">
        <v>471</v>
      </c>
      <c r="P39" s="194" t="s">
        <v>497</v>
      </c>
    </row>
    <row r="40" spans="3:16" ht="17.25" thickTop="1" thickBot="1" x14ac:dyDescent="0.3">
      <c r="C40" s="207" t="s">
        <v>501</v>
      </c>
      <c r="D40" s="208"/>
      <c r="E40" s="208"/>
      <c r="F40" s="208">
        <f t="shared" ref="F40:N40" si="3">F7*$D$37/1000*0.7</f>
        <v>11.935</v>
      </c>
      <c r="G40" s="208">
        <f t="shared" si="3"/>
        <v>12.25</v>
      </c>
      <c r="H40" s="208">
        <f t="shared" si="3"/>
        <v>16.625</v>
      </c>
      <c r="I40" s="208">
        <f t="shared" si="3"/>
        <v>22.75</v>
      </c>
      <c r="J40" s="208">
        <f t="shared" si="3"/>
        <v>27.824999999999999</v>
      </c>
      <c r="K40" s="208">
        <f t="shared" si="3"/>
        <v>27.265000000000001</v>
      </c>
      <c r="L40" s="208">
        <f t="shared" si="3"/>
        <v>23.484999999999996</v>
      </c>
      <c r="M40" s="208">
        <f t="shared" si="3"/>
        <v>26.459999999999997</v>
      </c>
      <c r="N40" s="208">
        <f t="shared" si="3"/>
        <v>19.704999999999998</v>
      </c>
      <c r="O40" s="208"/>
      <c r="P40" s="209">
        <f>SUM(F40:N40)</f>
        <v>188.3</v>
      </c>
    </row>
    <row r="41" spans="3:16" ht="15.75" thickTop="1" x14ac:dyDescent="0.25">
      <c r="C41" s="193"/>
      <c r="P41" s="194"/>
    </row>
    <row r="42" spans="3:16" ht="15.75" thickBot="1" x14ac:dyDescent="0.3">
      <c r="C42" s="375" t="s">
        <v>502</v>
      </c>
      <c r="D42" s="98" t="s">
        <v>460</v>
      </c>
      <c r="E42" s="98" t="s">
        <v>461</v>
      </c>
      <c r="F42" s="98" t="s">
        <v>462</v>
      </c>
      <c r="G42" s="98" t="s">
        <v>463</v>
      </c>
      <c r="H42" s="98" t="s">
        <v>464</v>
      </c>
      <c r="I42" s="98" t="s">
        <v>465</v>
      </c>
      <c r="J42" s="98" t="s">
        <v>466</v>
      </c>
      <c r="K42" s="98" t="s">
        <v>467</v>
      </c>
      <c r="L42" s="98" t="s">
        <v>468</v>
      </c>
      <c r="M42" s="98" t="s">
        <v>469</v>
      </c>
      <c r="N42" s="98" t="s">
        <v>470</v>
      </c>
      <c r="O42" s="98" t="s">
        <v>471</v>
      </c>
      <c r="P42" s="194" t="s">
        <v>497</v>
      </c>
    </row>
    <row r="43" spans="3:16" ht="17.25" thickTop="1" thickBot="1" x14ac:dyDescent="0.3">
      <c r="C43" s="375"/>
      <c r="D43" s="210">
        <f>$D$13/12*($G$21+$G$23)/1000</f>
        <v>7.875</v>
      </c>
      <c r="E43" s="210">
        <f t="shared" ref="E43:O43" si="4">$D$13/12*($G$21+$G$23)/1000</f>
        <v>7.875</v>
      </c>
      <c r="F43" s="210">
        <f t="shared" si="4"/>
        <v>7.875</v>
      </c>
      <c r="G43" s="210">
        <f t="shared" si="4"/>
        <v>7.875</v>
      </c>
      <c r="H43" s="210">
        <f t="shared" si="4"/>
        <v>7.875</v>
      </c>
      <c r="I43" s="210">
        <f t="shared" si="4"/>
        <v>7.875</v>
      </c>
      <c r="J43" s="210">
        <f t="shared" si="4"/>
        <v>7.875</v>
      </c>
      <c r="K43" s="210">
        <f t="shared" si="4"/>
        <v>7.875</v>
      </c>
      <c r="L43" s="210">
        <f t="shared" si="4"/>
        <v>7.875</v>
      </c>
      <c r="M43" s="210">
        <f t="shared" si="4"/>
        <v>7.875</v>
      </c>
      <c r="N43" s="210">
        <f t="shared" si="4"/>
        <v>7.875</v>
      </c>
      <c r="O43" s="210">
        <f t="shared" si="4"/>
        <v>7.875</v>
      </c>
      <c r="P43" s="211">
        <f>SUM(D43:O43)</f>
        <v>94.5</v>
      </c>
    </row>
    <row r="44" spans="3:16" ht="15.75" thickTop="1" x14ac:dyDescent="0.25">
      <c r="C44" s="193"/>
      <c r="P44" s="194"/>
    </row>
    <row r="45" spans="3:16" x14ac:dyDescent="0.25">
      <c r="C45" s="193"/>
      <c r="P45" s="194"/>
    </row>
    <row r="46" spans="3:16" x14ac:dyDescent="0.25">
      <c r="C46" s="193"/>
      <c r="P46" s="194"/>
    </row>
    <row r="47" spans="3:16" ht="15.75" thickBot="1" x14ac:dyDescent="0.3">
      <c r="C47" s="193"/>
      <c r="P47" s="194"/>
    </row>
    <row r="48" spans="3:16" ht="15.75" thickBot="1" x14ac:dyDescent="0.3">
      <c r="C48" s="206"/>
      <c r="D48" s="122" t="s">
        <v>460</v>
      </c>
      <c r="E48" s="122" t="s">
        <v>461</v>
      </c>
      <c r="F48" s="122" t="s">
        <v>503</v>
      </c>
      <c r="G48" s="122" t="s">
        <v>504</v>
      </c>
      <c r="H48" s="122" t="s">
        <v>505</v>
      </c>
      <c r="I48" s="122" t="s">
        <v>506</v>
      </c>
      <c r="J48" s="122" t="s">
        <v>507</v>
      </c>
      <c r="K48" s="122" t="s">
        <v>508</v>
      </c>
      <c r="L48" s="122" t="s">
        <v>509</v>
      </c>
      <c r="M48" s="122" t="s">
        <v>469</v>
      </c>
      <c r="N48" s="122" t="s">
        <v>470</v>
      </c>
      <c r="O48" s="122" t="s">
        <v>471</v>
      </c>
      <c r="P48" s="123" t="s">
        <v>510</v>
      </c>
    </row>
    <row r="49" spans="3:16" ht="31.5" thickTop="1" thickBot="1" x14ac:dyDescent="0.3">
      <c r="C49" s="212" t="s">
        <v>511</v>
      </c>
      <c r="D49" s="213">
        <f t="shared" ref="D49:O49" si="5">D32-D40-D43</f>
        <v>32.462499999999999</v>
      </c>
      <c r="E49" s="213">
        <f t="shared" si="5"/>
        <v>32.462499999999999</v>
      </c>
      <c r="F49" s="213">
        <f t="shared" si="5"/>
        <v>20.527499999999996</v>
      </c>
      <c r="G49" s="213">
        <f t="shared" si="5"/>
        <v>20.212499999999999</v>
      </c>
      <c r="H49" s="213">
        <f t="shared" si="5"/>
        <v>15.837499999999999</v>
      </c>
      <c r="I49" s="213">
        <f t="shared" si="5"/>
        <v>9.7124999999999986</v>
      </c>
      <c r="J49" s="213">
        <f t="shared" si="5"/>
        <v>4.6374999999999993</v>
      </c>
      <c r="K49" s="213">
        <f t="shared" si="5"/>
        <v>5.197499999999998</v>
      </c>
      <c r="L49" s="213">
        <f t="shared" si="5"/>
        <v>8.9775000000000027</v>
      </c>
      <c r="M49" s="213">
        <f t="shared" si="5"/>
        <v>6.0025000000000013</v>
      </c>
      <c r="N49" s="213">
        <f t="shared" si="5"/>
        <v>12.7575</v>
      </c>
      <c r="O49" s="213">
        <f t="shared" si="5"/>
        <v>32.462499999999999</v>
      </c>
      <c r="P49" s="214">
        <f>SUM(D49:O49)</f>
        <v>201.24999999999997</v>
      </c>
    </row>
  </sheetData>
  <mergeCells count="3">
    <mergeCell ref="C28:F28"/>
    <mergeCell ref="C9:D9"/>
    <mergeCell ref="C42:C4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BCD9B-F28E-4F1E-9DB7-555AF10A2994}">
  <dimension ref="B4:V30"/>
  <sheetViews>
    <sheetView workbookViewId="0">
      <selection activeCell="E9" sqref="E9"/>
    </sheetView>
  </sheetViews>
  <sheetFormatPr defaultColWidth="9.140625" defaultRowHeight="15" x14ac:dyDescent="0.25"/>
  <cols>
    <col min="1" max="1" width="9.140625" style="98"/>
    <col min="2" max="2" width="42.7109375" style="98" customWidth="1"/>
    <col min="3" max="8" width="16.28515625" style="98" customWidth="1"/>
    <col min="9" max="16384" width="9.140625" style="98"/>
  </cols>
  <sheetData>
    <row r="4" spans="2:18" ht="24.75" customHeight="1" x14ac:dyDescent="0.25">
      <c r="B4" s="378" t="s">
        <v>512</v>
      </c>
      <c r="C4" s="378"/>
      <c r="D4" s="378"/>
      <c r="E4" s="378"/>
      <c r="F4" s="378"/>
      <c r="G4" s="378"/>
      <c r="H4" s="378"/>
      <c r="I4" s="378"/>
      <c r="J4" s="378"/>
      <c r="K4" s="378"/>
      <c r="L4" s="378"/>
      <c r="M4" s="378"/>
      <c r="N4" s="378"/>
      <c r="O4" s="378"/>
      <c r="P4" s="378"/>
      <c r="Q4" s="378"/>
      <c r="R4" s="378"/>
    </row>
    <row r="5" spans="2:18" ht="14.25" customHeight="1" thickBot="1" x14ac:dyDescent="0.3"/>
    <row r="6" spans="2:18" ht="30" customHeight="1" thickBot="1" x14ac:dyDescent="0.3">
      <c r="B6" s="379" t="s">
        <v>513</v>
      </c>
      <c r="C6" s="380"/>
      <c r="D6" s="380"/>
      <c r="E6" s="380"/>
      <c r="F6" s="380"/>
      <c r="G6" s="380"/>
      <c r="H6" s="381"/>
      <c r="I6" s="170"/>
      <c r="J6" s="170"/>
      <c r="K6" s="170"/>
      <c r="L6" s="170"/>
      <c r="M6" s="170"/>
      <c r="N6" s="170"/>
      <c r="O6" s="170"/>
      <c r="P6" s="170"/>
      <c r="Q6" s="170"/>
      <c r="R6" s="170"/>
    </row>
    <row r="7" spans="2:18" ht="73.5" customHeight="1" thickBot="1" x14ac:dyDescent="0.3">
      <c r="B7" s="382" t="s">
        <v>514</v>
      </c>
      <c r="C7" s="383"/>
      <c r="D7" s="383"/>
      <c r="E7" s="383"/>
      <c r="F7" s="383"/>
      <c r="G7" s="383"/>
      <c r="H7" s="384"/>
      <c r="I7" s="171"/>
      <c r="J7" s="171"/>
      <c r="K7" s="171"/>
      <c r="L7" s="171"/>
      <c r="M7" s="171"/>
      <c r="N7" s="171"/>
      <c r="O7" s="171"/>
      <c r="P7" s="171"/>
      <c r="Q7" s="171"/>
      <c r="R7" s="171"/>
    </row>
    <row r="8" spans="2:18" x14ac:dyDescent="0.25">
      <c r="B8" s="193"/>
      <c r="H8" s="194"/>
    </row>
    <row r="9" spans="2:18" ht="18.75" x14ac:dyDescent="0.25">
      <c r="B9" s="227" t="s">
        <v>515</v>
      </c>
      <c r="C9" s="228" t="s">
        <v>516</v>
      </c>
      <c r="D9" s="229"/>
      <c r="E9" s="229"/>
      <c r="F9" s="229"/>
      <c r="G9" s="229"/>
      <c r="H9" s="230"/>
    </row>
    <row r="10" spans="2:18" x14ac:dyDescent="0.25">
      <c r="B10" s="231" t="s">
        <v>517</v>
      </c>
      <c r="C10" s="232">
        <v>0.14000000000000001</v>
      </c>
      <c r="H10" s="194"/>
    </row>
    <row r="11" spans="2:18" x14ac:dyDescent="0.25">
      <c r="B11" s="231" t="s">
        <v>518</v>
      </c>
      <c r="C11" s="232">
        <v>0.1</v>
      </c>
      <c r="H11" s="194"/>
    </row>
    <row r="12" spans="2:18" ht="15" customHeight="1" x14ac:dyDescent="0.25">
      <c r="B12" s="231" t="s">
        <v>519</v>
      </c>
      <c r="C12" s="232">
        <v>0.15</v>
      </c>
      <c r="H12" s="194"/>
    </row>
    <row r="13" spans="2:18" ht="15.75" thickBot="1" x14ac:dyDescent="0.3">
      <c r="B13" s="233" t="s">
        <v>520</v>
      </c>
      <c r="C13" s="234">
        <v>0.1</v>
      </c>
      <c r="D13" s="235"/>
      <c r="E13" s="235"/>
      <c r="F13" s="235"/>
      <c r="G13" s="235"/>
      <c r="H13" s="236"/>
    </row>
    <row r="15" spans="2:18" ht="15.75" thickBot="1" x14ac:dyDescent="0.3"/>
    <row r="16" spans="2:18" ht="30" customHeight="1" thickBot="1" x14ac:dyDescent="0.3">
      <c r="B16" s="379" t="s">
        <v>521</v>
      </c>
      <c r="C16" s="380"/>
      <c r="D16" s="380"/>
      <c r="E16" s="380"/>
      <c r="F16" s="380"/>
      <c r="G16" s="380"/>
      <c r="H16" s="381"/>
      <c r="I16" s="170"/>
      <c r="J16" s="170"/>
      <c r="K16" s="170"/>
      <c r="L16" s="170"/>
      <c r="M16" s="170"/>
      <c r="N16" s="170"/>
      <c r="O16" s="170"/>
      <c r="P16" s="170"/>
      <c r="Q16" s="170"/>
      <c r="R16" s="170"/>
    </row>
    <row r="17" spans="2:22" ht="82.5" customHeight="1" thickBot="1" x14ac:dyDescent="0.3">
      <c r="B17" s="382" t="s">
        <v>522</v>
      </c>
      <c r="C17" s="383"/>
      <c r="D17" s="383"/>
      <c r="E17" s="383"/>
      <c r="F17" s="383"/>
      <c r="G17" s="383"/>
      <c r="H17" s="384"/>
      <c r="I17" s="171"/>
      <c r="J17" s="171"/>
      <c r="K17" s="171"/>
      <c r="L17" s="171"/>
      <c r="M17" s="171"/>
      <c r="N17" s="171"/>
      <c r="O17" s="171"/>
      <c r="P17" s="171"/>
      <c r="Q17" s="171"/>
      <c r="R17" s="171"/>
    </row>
    <row r="18" spans="2:22" ht="15.75" thickBot="1" x14ac:dyDescent="0.3">
      <c r="B18" s="193"/>
      <c r="H18" s="194"/>
    </row>
    <row r="19" spans="2:22" ht="23.25" customHeight="1" x14ac:dyDescent="0.25">
      <c r="B19" s="237" t="s">
        <v>523</v>
      </c>
      <c r="C19" s="376" t="s">
        <v>516</v>
      </c>
      <c r="D19" s="376"/>
      <c r="E19" s="376"/>
      <c r="F19" s="376"/>
      <c r="G19" s="376"/>
      <c r="H19" s="377"/>
    </row>
    <row r="20" spans="2:22" s="198" customFormat="1" ht="30.75" customHeight="1" x14ac:dyDescent="0.25">
      <c r="B20" s="238"/>
      <c r="C20" s="239" t="s">
        <v>524</v>
      </c>
      <c r="D20" s="239" t="s">
        <v>525</v>
      </c>
      <c r="E20" s="239" t="s">
        <v>526</v>
      </c>
      <c r="F20" s="240" t="s">
        <v>527</v>
      </c>
      <c r="G20" s="239" t="s">
        <v>528</v>
      </c>
      <c r="H20" s="241" t="s">
        <v>529</v>
      </c>
    </row>
    <row r="21" spans="2:22" x14ac:dyDescent="0.25">
      <c r="B21" s="242" t="s">
        <v>530</v>
      </c>
      <c r="C21" s="232">
        <v>0.14000000000000001</v>
      </c>
      <c r="D21" s="98">
        <v>0</v>
      </c>
      <c r="E21" s="98">
        <v>0</v>
      </c>
      <c r="F21" s="98">
        <v>0</v>
      </c>
      <c r="G21" s="98">
        <v>0</v>
      </c>
      <c r="H21" s="194">
        <v>0</v>
      </c>
    </row>
    <row r="22" spans="2:22" x14ac:dyDescent="0.25">
      <c r="B22" s="242" t="s">
        <v>531</v>
      </c>
      <c r="C22" s="232">
        <v>0.1</v>
      </c>
      <c r="D22" s="98">
        <v>0</v>
      </c>
      <c r="E22" s="98">
        <v>0</v>
      </c>
      <c r="F22" s="98">
        <v>0</v>
      </c>
      <c r="G22" s="98">
        <v>0</v>
      </c>
      <c r="H22" s="194">
        <v>0</v>
      </c>
    </row>
    <row r="23" spans="2:22" ht="15" customHeight="1" x14ac:dyDescent="0.25">
      <c r="B23" s="242" t="s">
        <v>532</v>
      </c>
      <c r="C23" s="232">
        <v>0.15</v>
      </c>
      <c r="D23" s="98">
        <v>0</v>
      </c>
      <c r="E23" s="98">
        <v>0</v>
      </c>
      <c r="F23" s="98">
        <v>0</v>
      </c>
      <c r="G23" s="98">
        <v>0</v>
      </c>
      <c r="H23" s="194">
        <v>0</v>
      </c>
    </row>
    <row r="24" spans="2:22" ht="15.75" thickBot="1" x14ac:dyDescent="0.3">
      <c r="B24" s="243" t="s">
        <v>520</v>
      </c>
      <c r="C24" s="234">
        <v>0.1</v>
      </c>
      <c r="D24" s="235">
        <v>0</v>
      </c>
      <c r="E24" s="235">
        <v>0</v>
      </c>
      <c r="F24" s="235">
        <v>0</v>
      </c>
      <c r="G24" s="235">
        <v>0</v>
      </c>
      <c r="H24" s="236">
        <v>0</v>
      </c>
    </row>
    <row r="26" spans="2:22" x14ac:dyDescent="0.25">
      <c r="P26" s="244"/>
      <c r="Q26" s="244"/>
      <c r="R26" s="244"/>
      <c r="S26" s="244"/>
      <c r="T26" s="244"/>
      <c r="U26" s="244"/>
      <c r="V26" s="244"/>
    </row>
    <row r="27" spans="2:22" x14ac:dyDescent="0.25">
      <c r="P27" s="244"/>
      <c r="Q27" s="244"/>
      <c r="R27" s="244"/>
      <c r="S27" s="244"/>
      <c r="T27" s="244"/>
      <c r="U27" s="244"/>
      <c r="V27" s="244"/>
    </row>
    <row r="28" spans="2:22" x14ac:dyDescent="0.25">
      <c r="P28" s="244"/>
      <c r="Q28" s="244"/>
      <c r="R28" s="244"/>
      <c r="S28" s="244"/>
      <c r="T28" s="244"/>
      <c r="U28" s="244"/>
      <c r="V28" s="244"/>
    </row>
    <row r="29" spans="2:22" x14ac:dyDescent="0.25">
      <c r="P29" s="244"/>
      <c r="Q29" s="244"/>
      <c r="R29" s="244"/>
      <c r="S29" s="244"/>
      <c r="T29" s="244"/>
      <c r="U29" s="244"/>
      <c r="V29" s="244"/>
    </row>
    <row r="30" spans="2:22" x14ac:dyDescent="0.25">
      <c r="P30" s="244"/>
      <c r="Q30" s="244"/>
      <c r="R30" s="244"/>
      <c r="S30" s="244"/>
      <c r="T30" s="244"/>
      <c r="U30" s="244"/>
      <c r="V30" s="244"/>
    </row>
  </sheetData>
  <mergeCells count="6">
    <mergeCell ref="C19:H19"/>
    <mergeCell ref="B4:R4"/>
    <mergeCell ref="B6:H6"/>
    <mergeCell ref="B7:H7"/>
    <mergeCell ref="B16:H16"/>
    <mergeCell ref="B17:H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8CD3B-375D-4013-BF4C-886893579AE2}">
  <dimension ref="B1:O25"/>
  <sheetViews>
    <sheetView workbookViewId="0">
      <selection activeCell="B11" sqref="B11:B17"/>
    </sheetView>
  </sheetViews>
  <sheetFormatPr defaultColWidth="8.85546875" defaultRowHeight="15" x14ac:dyDescent="0.25"/>
  <cols>
    <col min="1" max="1" width="8.85546875" style="198"/>
    <col min="2" max="2" width="16.7109375" style="198" customWidth="1"/>
    <col min="3" max="3" width="19.28515625" style="198" customWidth="1"/>
    <col min="4" max="4" width="22" style="198" customWidth="1"/>
    <col min="5" max="5" width="24.5703125" style="198" customWidth="1"/>
    <col min="6" max="6" width="20.85546875" style="198" customWidth="1"/>
    <col min="7" max="7" width="17.85546875" style="198" customWidth="1"/>
    <col min="8" max="9" width="14.7109375" style="198" customWidth="1"/>
    <col min="10" max="10" width="15.7109375" style="198" customWidth="1"/>
    <col min="11" max="11" width="15.42578125" style="198" customWidth="1"/>
    <col min="12" max="12" width="14.28515625" style="198" customWidth="1"/>
    <col min="13" max="13" width="12.7109375" style="198" customWidth="1"/>
    <col min="14" max="14" width="9.5703125" style="198" customWidth="1"/>
    <col min="15" max="16384" width="8.85546875" style="198"/>
  </cols>
  <sheetData>
    <row r="1" spans="2:15" ht="36" customHeight="1" x14ac:dyDescent="0.25">
      <c r="B1" s="398" t="s">
        <v>533</v>
      </c>
      <c r="C1" s="398"/>
      <c r="D1" s="398"/>
      <c r="E1" s="398"/>
      <c r="F1" s="398"/>
      <c r="G1" s="398"/>
      <c r="H1" s="398"/>
      <c r="I1" s="398"/>
      <c r="J1" s="398"/>
      <c r="K1" s="398"/>
      <c r="L1" s="398"/>
      <c r="M1" s="398"/>
      <c r="N1" s="398"/>
    </row>
    <row r="2" spans="2:15" ht="20.45" customHeight="1" x14ac:dyDescent="0.25">
      <c r="B2" s="399" t="s">
        <v>534</v>
      </c>
      <c r="C2" s="399"/>
      <c r="D2" s="399"/>
      <c r="E2" s="399"/>
      <c r="F2" s="399" t="s">
        <v>535</v>
      </c>
      <c r="G2" s="399"/>
      <c r="H2" s="399"/>
      <c r="I2" s="399" t="s">
        <v>536</v>
      </c>
      <c r="J2" s="399"/>
      <c r="K2" s="399"/>
      <c r="L2" s="399"/>
      <c r="M2" s="399"/>
      <c r="N2" s="399" t="s">
        <v>537</v>
      </c>
    </row>
    <row r="3" spans="2:15" ht="94.5" x14ac:dyDescent="0.25">
      <c r="B3" s="245" t="s">
        <v>538</v>
      </c>
      <c r="C3" s="400" t="s">
        <v>539</v>
      </c>
      <c r="D3" s="400"/>
      <c r="E3" s="400"/>
      <c r="F3" s="245" t="s">
        <v>540</v>
      </c>
      <c r="G3" s="245" t="s">
        <v>541</v>
      </c>
      <c r="H3" s="245" t="s">
        <v>542</v>
      </c>
      <c r="I3" s="245" t="s">
        <v>543</v>
      </c>
      <c r="J3" s="245" t="s">
        <v>544</v>
      </c>
      <c r="K3" s="245" t="s">
        <v>545</v>
      </c>
      <c r="L3" s="245" t="s">
        <v>546</v>
      </c>
      <c r="M3" s="245" t="s">
        <v>542</v>
      </c>
      <c r="N3" s="399"/>
      <c r="O3" s="246"/>
    </row>
    <row r="4" spans="2:15" ht="30" customHeight="1" x14ac:dyDescent="0.25">
      <c r="B4" s="393" t="s">
        <v>547</v>
      </c>
      <c r="C4" s="395" t="s">
        <v>548</v>
      </c>
      <c r="D4" s="393" t="s">
        <v>549</v>
      </c>
      <c r="E4" s="247" t="s">
        <v>550</v>
      </c>
      <c r="F4" s="248">
        <v>0</v>
      </c>
      <c r="G4" s="248">
        <v>0</v>
      </c>
      <c r="H4" s="248">
        <f t="shared" ref="H4:H25" si="0">SUM(F4:G4)</f>
        <v>0</v>
      </c>
      <c r="I4" s="248">
        <v>0</v>
      </c>
      <c r="J4" s="248">
        <v>0</v>
      </c>
      <c r="K4" s="248">
        <v>0</v>
      </c>
      <c r="L4" s="248">
        <v>0</v>
      </c>
      <c r="M4" s="248">
        <f t="shared" ref="M4:M25" si="1">SUM(I4:L4)</f>
        <v>0</v>
      </c>
      <c r="N4" s="249">
        <f t="shared" ref="N4:N25" si="2">H4+M4</f>
        <v>0</v>
      </c>
    </row>
    <row r="5" spans="2:15" x14ac:dyDescent="0.25">
      <c r="B5" s="393"/>
      <c r="C5" s="396"/>
      <c r="D5" s="393"/>
      <c r="E5" s="247" t="s">
        <v>551</v>
      </c>
      <c r="F5" s="248">
        <v>0</v>
      </c>
      <c r="G5" s="248">
        <v>0</v>
      </c>
      <c r="H5" s="248">
        <f t="shared" si="0"/>
        <v>0</v>
      </c>
      <c r="I5" s="248">
        <v>0</v>
      </c>
      <c r="J5" s="248">
        <v>0</v>
      </c>
      <c r="K5" s="248">
        <v>0</v>
      </c>
      <c r="L5" s="248">
        <v>0</v>
      </c>
      <c r="M5" s="248">
        <f t="shared" si="1"/>
        <v>0</v>
      </c>
      <c r="N5" s="249">
        <f t="shared" si="2"/>
        <v>0</v>
      </c>
    </row>
    <row r="6" spans="2:15" x14ac:dyDescent="0.25">
      <c r="B6" s="393"/>
      <c r="C6" s="397"/>
      <c r="D6" s="394" t="s">
        <v>542</v>
      </c>
      <c r="E6" s="394"/>
      <c r="F6" s="248">
        <v>0</v>
      </c>
      <c r="G6" s="248">
        <v>0</v>
      </c>
      <c r="H6" s="248">
        <f t="shared" si="0"/>
        <v>0</v>
      </c>
      <c r="I6" s="248">
        <v>0</v>
      </c>
      <c r="J6" s="248">
        <v>0</v>
      </c>
      <c r="K6" s="248">
        <v>0</v>
      </c>
      <c r="L6" s="248">
        <v>0</v>
      </c>
      <c r="M6" s="248">
        <f t="shared" si="1"/>
        <v>0</v>
      </c>
      <c r="N6" s="249">
        <f t="shared" si="2"/>
        <v>0</v>
      </c>
    </row>
    <row r="7" spans="2:15" ht="30" customHeight="1" x14ac:dyDescent="0.25">
      <c r="B7" s="393"/>
      <c r="C7" s="395" t="s">
        <v>548</v>
      </c>
      <c r="D7" s="393" t="s">
        <v>549</v>
      </c>
      <c r="E7" s="247" t="s">
        <v>550</v>
      </c>
      <c r="F7" s="248">
        <v>0</v>
      </c>
      <c r="G7" s="248">
        <v>0</v>
      </c>
      <c r="H7" s="248">
        <f t="shared" si="0"/>
        <v>0</v>
      </c>
      <c r="I7" s="248">
        <v>0</v>
      </c>
      <c r="J7" s="248">
        <v>0</v>
      </c>
      <c r="K7" s="248">
        <v>0</v>
      </c>
      <c r="L7" s="248">
        <v>0</v>
      </c>
      <c r="M7" s="248">
        <f t="shared" si="1"/>
        <v>0</v>
      </c>
      <c r="N7" s="249">
        <f t="shared" si="2"/>
        <v>0</v>
      </c>
    </row>
    <row r="8" spans="2:15" x14ac:dyDescent="0.25">
      <c r="B8" s="393"/>
      <c r="C8" s="396"/>
      <c r="D8" s="393"/>
      <c r="E8" s="247" t="s">
        <v>551</v>
      </c>
      <c r="F8" s="248">
        <v>0</v>
      </c>
      <c r="G8" s="248">
        <v>0</v>
      </c>
      <c r="H8" s="248">
        <f t="shared" si="0"/>
        <v>0</v>
      </c>
      <c r="I8" s="248">
        <v>0</v>
      </c>
      <c r="J8" s="248">
        <v>0</v>
      </c>
      <c r="K8" s="248">
        <v>0</v>
      </c>
      <c r="L8" s="248">
        <v>0</v>
      </c>
      <c r="M8" s="248">
        <f t="shared" si="1"/>
        <v>0</v>
      </c>
      <c r="N8" s="249">
        <f t="shared" si="2"/>
        <v>0</v>
      </c>
    </row>
    <row r="9" spans="2:15" x14ac:dyDescent="0.25">
      <c r="B9" s="393"/>
      <c r="C9" s="397"/>
      <c r="D9" s="394" t="s">
        <v>542</v>
      </c>
      <c r="E9" s="394"/>
      <c r="F9" s="248">
        <v>0</v>
      </c>
      <c r="G9" s="248">
        <v>0</v>
      </c>
      <c r="H9" s="248">
        <f t="shared" si="0"/>
        <v>0</v>
      </c>
      <c r="I9" s="248">
        <v>0</v>
      </c>
      <c r="J9" s="248">
        <v>0</v>
      </c>
      <c r="K9" s="248">
        <v>0</v>
      </c>
      <c r="L9" s="248">
        <v>0</v>
      </c>
      <c r="M9" s="248">
        <f t="shared" si="1"/>
        <v>0</v>
      </c>
      <c r="N9" s="249">
        <f t="shared" si="2"/>
        <v>0</v>
      </c>
    </row>
    <row r="10" spans="2:15" x14ac:dyDescent="0.25">
      <c r="B10" s="393"/>
      <c r="C10" s="337" t="s">
        <v>542</v>
      </c>
      <c r="D10" s="337"/>
      <c r="E10" s="337"/>
      <c r="F10" s="248">
        <v>0</v>
      </c>
      <c r="G10" s="248">
        <v>0</v>
      </c>
      <c r="H10" s="248">
        <f t="shared" si="0"/>
        <v>0</v>
      </c>
      <c r="I10" s="248">
        <v>0</v>
      </c>
      <c r="J10" s="248">
        <v>0</v>
      </c>
      <c r="K10" s="248">
        <v>0</v>
      </c>
      <c r="L10" s="248">
        <v>0</v>
      </c>
      <c r="M10" s="248">
        <f t="shared" si="1"/>
        <v>0</v>
      </c>
      <c r="N10" s="249">
        <f t="shared" si="2"/>
        <v>0</v>
      </c>
    </row>
    <row r="11" spans="2:15" ht="30" customHeight="1" x14ac:dyDescent="0.25">
      <c r="B11" s="387" t="s">
        <v>552</v>
      </c>
      <c r="C11" s="385" t="s">
        <v>553</v>
      </c>
      <c r="D11" s="387" t="s">
        <v>549</v>
      </c>
      <c r="E11" s="253" t="s">
        <v>554</v>
      </c>
      <c r="F11" s="254">
        <v>0</v>
      </c>
      <c r="G11" s="254">
        <v>0</v>
      </c>
      <c r="H11" s="254">
        <f t="shared" ref="H11:H17" si="3">SUM(F11:G11)</f>
        <v>0</v>
      </c>
      <c r="I11" s="254">
        <v>0</v>
      </c>
      <c r="J11" s="254">
        <v>0</v>
      </c>
      <c r="K11" s="254">
        <v>0</v>
      </c>
      <c r="L11" s="254">
        <v>0</v>
      </c>
      <c r="M11" s="254">
        <f t="shared" ref="M11:M17" si="4">SUM(I11:L11)</f>
        <v>0</v>
      </c>
      <c r="N11" s="255">
        <f t="shared" ref="N11:N17" si="5">H11+M11</f>
        <v>0</v>
      </c>
    </row>
    <row r="12" spans="2:15" x14ac:dyDescent="0.25">
      <c r="B12" s="387"/>
      <c r="C12" s="391"/>
      <c r="D12" s="387"/>
      <c r="E12" s="253" t="s">
        <v>551</v>
      </c>
      <c r="F12" s="254">
        <v>0</v>
      </c>
      <c r="G12" s="254">
        <v>0</v>
      </c>
      <c r="H12" s="254">
        <f t="shared" si="3"/>
        <v>0</v>
      </c>
      <c r="I12" s="254">
        <v>0</v>
      </c>
      <c r="J12" s="254">
        <v>0</v>
      </c>
      <c r="K12" s="254">
        <v>0</v>
      </c>
      <c r="L12" s="254">
        <v>0</v>
      </c>
      <c r="M12" s="254">
        <f t="shared" si="4"/>
        <v>0</v>
      </c>
      <c r="N12" s="255">
        <f t="shared" si="5"/>
        <v>0</v>
      </c>
    </row>
    <row r="13" spans="2:15" x14ac:dyDescent="0.25">
      <c r="B13" s="387"/>
      <c r="C13" s="386"/>
      <c r="D13" s="388" t="s">
        <v>542</v>
      </c>
      <c r="E13" s="388"/>
      <c r="F13" s="254">
        <v>0</v>
      </c>
      <c r="G13" s="254">
        <v>0</v>
      </c>
      <c r="H13" s="254">
        <f t="shared" si="3"/>
        <v>0</v>
      </c>
      <c r="I13" s="254">
        <v>0</v>
      </c>
      <c r="J13" s="254">
        <v>0</v>
      </c>
      <c r="K13" s="254">
        <v>0</v>
      </c>
      <c r="L13" s="254">
        <v>0</v>
      </c>
      <c r="M13" s="254">
        <f t="shared" si="4"/>
        <v>0</v>
      </c>
      <c r="N13" s="255">
        <f t="shared" si="5"/>
        <v>0</v>
      </c>
    </row>
    <row r="14" spans="2:15" ht="30" customHeight="1" x14ac:dyDescent="0.25">
      <c r="B14" s="387"/>
      <c r="C14" s="385" t="s">
        <v>548</v>
      </c>
      <c r="D14" s="387" t="s">
        <v>549</v>
      </c>
      <c r="E14" s="253" t="s">
        <v>550</v>
      </c>
      <c r="F14" s="254">
        <v>0</v>
      </c>
      <c r="G14" s="254">
        <v>0</v>
      </c>
      <c r="H14" s="254">
        <f t="shared" si="3"/>
        <v>0</v>
      </c>
      <c r="I14" s="254">
        <v>0</v>
      </c>
      <c r="J14" s="254">
        <v>0</v>
      </c>
      <c r="K14" s="254">
        <v>0</v>
      </c>
      <c r="L14" s="254">
        <v>0</v>
      </c>
      <c r="M14" s="254">
        <f t="shared" si="4"/>
        <v>0</v>
      </c>
      <c r="N14" s="255">
        <f t="shared" si="5"/>
        <v>0</v>
      </c>
    </row>
    <row r="15" spans="2:15" x14ac:dyDescent="0.25">
      <c r="B15" s="387"/>
      <c r="C15" s="391"/>
      <c r="D15" s="387"/>
      <c r="E15" s="253" t="s">
        <v>551</v>
      </c>
      <c r="F15" s="254">
        <v>0</v>
      </c>
      <c r="G15" s="254">
        <v>0</v>
      </c>
      <c r="H15" s="254">
        <f t="shared" si="3"/>
        <v>0</v>
      </c>
      <c r="I15" s="254">
        <v>0</v>
      </c>
      <c r="J15" s="254">
        <v>0</v>
      </c>
      <c r="K15" s="254">
        <v>0</v>
      </c>
      <c r="L15" s="254">
        <v>0</v>
      </c>
      <c r="M15" s="254">
        <f t="shared" si="4"/>
        <v>0</v>
      </c>
      <c r="N15" s="255">
        <f t="shared" si="5"/>
        <v>0</v>
      </c>
    </row>
    <row r="16" spans="2:15" x14ac:dyDescent="0.25">
      <c r="B16" s="387"/>
      <c r="C16" s="386"/>
      <c r="D16" s="388" t="s">
        <v>542</v>
      </c>
      <c r="E16" s="388"/>
      <c r="F16" s="254">
        <v>0</v>
      </c>
      <c r="G16" s="254">
        <v>0</v>
      </c>
      <c r="H16" s="254">
        <f t="shared" si="3"/>
        <v>0</v>
      </c>
      <c r="I16" s="254">
        <v>0</v>
      </c>
      <c r="J16" s="254">
        <v>0</v>
      </c>
      <c r="K16" s="254">
        <v>0</v>
      </c>
      <c r="L16" s="254">
        <v>0</v>
      </c>
      <c r="M16" s="254">
        <f t="shared" si="4"/>
        <v>0</v>
      </c>
      <c r="N16" s="255">
        <f t="shared" si="5"/>
        <v>0</v>
      </c>
    </row>
    <row r="17" spans="2:14" x14ac:dyDescent="0.25">
      <c r="B17" s="387"/>
      <c r="C17" s="392" t="s">
        <v>542</v>
      </c>
      <c r="D17" s="392"/>
      <c r="E17" s="392"/>
      <c r="F17" s="254">
        <v>0</v>
      </c>
      <c r="G17" s="254">
        <v>0</v>
      </c>
      <c r="H17" s="254">
        <f t="shared" si="3"/>
        <v>0</v>
      </c>
      <c r="I17" s="254">
        <v>0</v>
      </c>
      <c r="J17" s="254">
        <v>0</v>
      </c>
      <c r="K17" s="254">
        <v>0</v>
      </c>
      <c r="L17" s="254">
        <v>0</v>
      </c>
      <c r="M17" s="254">
        <f t="shared" si="4"/>
        <v>0</v>
      </c>
      <c r="N17" s="255">
        <f t="shared" si="5"/>
        <v>0</v>
      </c>
    </row>
    <row r="18" spans="2:14" x14ac:dyDescent="0.25">
      <c r="B18" s="387" t="s">
        <v>555</v>
      </c>
      <c r="C18" s="385" t="s">
        <v>556</v>
      </c>
      <c r="D18" s="387" t="s">
        <v>549</v>
      </c>
      <c r="E18" s="253" t="s">
        <v>550</v>
      </c>
      <c r="F18" s="254">
        <v>0</v>
      </c>
      <c r="G18" s="254">
        <v>0</v>
      </c>
      <c r="H18" s="254">
        <f t="shared" si="0"/>
        <v>0</v>
      </c>
      <c r="I18" s="254">
        <v>0</v>
      </c>
      <c r="J18" s="254">
        <v>0</v>
      </c>
      <c r="K18" s="254">
        <v>0</v>
      </c>
      <c r="L18" s="254">
        <v>0</v>
      </c>
      <c r="M18" s="254">
        <f t="shared" si="1"/>
        <v>0</v>
      </c>
      <c r="N18" s="255">
        <f t="shared" si="2"/>
        <v>0</v>
      </c>
    </row>
    <row r="19" spans="2:14" x14ac:dyDescent="0.25">
      <c r="B19" s="387"/>
      <c r="C19" s="391"/>
      <c r="D19" s="387"/>
      <c r="E19" s="253" t="s">
        <v>551</v>
      </c>
      <c r="F19" s="254">
        <v>0</v>
      </c>
      <c r="G19" s="254">
        <v>0</v>
      </c>
      <c r="H19" s="254">
        <f t="shared" si="0"/>
        <v>0</v>
      </c>
      <c r="I19" s="254">
        <v>0</v>
      </c>
      <c r="J19" s="254">
        <v>0</v>
      </c>
      <c r="K19" s="254">
        <v>0</v>
      </c>
      <c r="L19" s="254">
        <v>0</v>
      </c>
      <c r="M19" s="254">
        <f t="shared" si="1"/>
        <v>0</v>
      </c>
      <c r="N19" s="255">
        <f t="shared" si="2"/>
        <v>0</v>
      </c>
    </row>
    <row r="20" spans="2:14" x14ac:dyDescent="0.25">
      <c r="B20" s="387"/>
      <c r="C20" s="386"/>
      <c r="D20" s="388" t="s">
        <v>542</v>
      </c>
      <c r="E20" s="388"/>
      <c r="F20" s="254">
        <v>0</v>
      </c>
      <c r="G20" s="254">
        <v>0</v>
      </c>
      <c r="H20" s="254">
        <f t="shared" si="0"/>
        <v>0</v>
      </c>
      <c r="I20" s="254">
        <v>0</v>
      </c>
      <c r="J20" s="254">
        <v>0</v>
      </c>
      <c r="K20" s="254">
        <v>0</v>
      </c>
      <c r="L20" s="254">
        <v>0</v>
      </c>
      <c r="M20" s="254">
        <f t="shared" si="1"/>
        <v>0</v>
      </c>
      <c r="N20" s="255">
        <f t="shared" si="2"/>
        <v>0</v>
      </c>
    </row>
    <row r="21" spans="2:14" x14ac:dyDescent="0.25">
      <c r="B21" s="387"/>
      <c r="C21" s="385" t="s">
        <v>557</v>
      </c>
      <c r="D21" s="387" t="s">
        <v>549</v>
      </c>
      <c r="E21" s="253" t="s">
        <v>558</v>
      </c>
      <c r="F21" s="254">
        <v>0</v>
      </c>
      <c r="G21" s="254">
        <v>0</v>
      </c>
      <c r="H21" s="254">
        <f t="shared" si="0"/>
        <v>0</v>
      </c>
      <c r="I21" s="254">
        <v>0</v>
      </c>
      <c r="J21" s="254">
        <v>0</v>
      </c>
      <c r="K21" s="254">
        <v>0</v>
      </c>
      <c r="L21" s="254">
        <v>0</v>
      </c>
      <c r="M21" s="254">
        <f t="shared" si="1"/>
        <v>0</v>
      </c>
      <c r="N21" s="255">
        <f t="shared" si="2"/>
        <v>0</v>
      </c>
    </row>
    <row r="22" spans="2:14" x14ac:dyDescent="0.25">
      <c r="B22" s="387"/>
      <c r="C22" s="386"/>
      <c r="D22" s="387"/>
      <c r="E22" s="253" t="s">
        <v>551</v>
      </c>
      <c r="F22" s="254">
        <v>0</v>
      </c>
      <c r="G22" s="254">
        <v>0</v>
      </c>
      <c r="H22" s="254">
        <f t="shared" si="0"/>
        <v>0</v>
      </c>
      <c r="I22" s="254">
        <v>0</v>
      </c>
      <c r="J22" s="254">
        <v>0</v>
      </c>
      <c r="K22" s="254">
        <v>0</v>
      </c>
      <c r="L22" s="254">
        <v>0</v>
      </c>
      <c r="M22" s="254">
        <f t="shared" si="1"/>
        <v>0</v>
      </c>
      <c r="N22" s="255">
        <f t="shared" si="2"/>
        <v>0</v>
      </c>
    </row>
    <row r="23" spans="2:14" x14ac:dyDescent="0.25">
      <c r="B23" s="387"/>
      <c r="C23" s="307"/>
      <c r="D23" s="388" t="s">
        <v>542</v>
      </c>
      <c r="E23" s="388"/>
      <c r="F23" s="254">
        <v>0</v>
      </c>
      <c r="G23" s="254">
        <v>0</v>
      </c>
      <c r="H23" s="254">
        <f t="shared" si="0"/>
        <v>0</v>
      </c>
      <c r="I23" s="254">
        <v>0</v>
      </c>
      <c r="J23" s="254">
        <v>0</v>
      </c>
      <c r="K23" s="254">
        <v>0</v>
      </c>
      <c r="L23" s="254">
        <v>0</v>
      </c>
      <c r="M23" s="254">
        <f t="shared" si="1"/>
        <v>0</v>
      </c>
      <c r="N23" s="255">
        <f t="shared" si="2"/>
        <v>0</v>
      </c>
    </row>
    <row r="24" spans="2:14" x14ac:dyDescent="0.25">
      <c r="B24" s="387"/>
      <c r="C24" s="389" t="s">
        <v>542</v>
      </c>
      <c r="D24" s="389"/>
      <c r="E24" s="389"/>
      <c r="F24" s="254">
        <v>0</v>
      </c>
      <c r="G24" s="254">
        <v>0</v>
      </c>
      <c r="H24" s="254">
        <f t="shared" si="0"/>
        <v>0</v>
      </c>
      <c r="I24" s="254">
        <v>0</v>
      </c>
      <c r="J24" s="254">
        <v>0</v>
      </c>
      <c r="K24" s="254">
        <v>0</v>
      </c>
      <c r="L24" s="254">
        <v>0</v>
      </c>
      <c r="M24" s="254">
        <f t="shared" si="1"/>
        <v>0</v>
      </c>
      <c r="N24" s="255">
        <f t="shared" si="2"/>
        <v>0</v>
      </c>
    </row>
    <row r="25" spans="2:14" x14ac:dyDescent="0.25">
      <c r="B25" s="390" t="s">
        <v>542</v>
      </c>
      <c r="C25" s="390"/>
      <c r="D25" s="390"/>
      <c r="E25" s="390"/>
      <c r="F25" s="259">
        <v>0</v>
      </c>
      <c r="G25" s="259">
        <v>0</v>
      </c>
      <c r="H25" s="259">
        <f t="shared" si="0"/>
        <v>0</v>
      </c>
      <c r="I25" s="259">
        <v>0</v>
      </c>
      <c r="J25" s="259">
        <v>0</v>
      </c>
      <c r="K25" s="259">
        <v>0</v>
      </c>
      <c r="L25" s="259">
        <v>0</v>
      </c>
      <c r="M25" s="259">
        <f t="shared" si="1"/>
        <v>0</v>
      </c>
      <c r="N25" s="259">
        <f t="shared" si="2"/>
        <v>0</v>
      </c>
    </row>
  </sheetData>
  <mergeCells count="31">
    <mergeCell ref="B1:N1"/>
    <mergeCell ref="B2:E2"/>
    <mergeCell ref="F2:H2"/>
    <mergeCell ref="I2:M2"/>
    <mergeCell ref="N2:N3"/>
    <mergeCell ref="C3:E3"/>
    <mergeCell ref="B4:B10"/>
    <mergeCell ref="D4:D5"/>
    <mergeCell ref="D6:E6"/>
    <mergeCell ref="D7:D8"/>
    <mergeCell ref="D9:E9"/>
    <mergeCell ref="C10:E10"/>
    <mergeCell ref="C4:C6"/>
    <mergeCell ref="C7:C9"/>
    <mergeCell ref="B11:B17"/>
    <mergeCell ref="D11:D12"/>
    <mergeCell ref="D13:E13"/>
    <mergeCell ref="D14:D15"/>
    <mergeCell ref="D16:E16"/>
    <mergeCell ref="C17:E17"/>
    <mergeCell ref="C11:C13"/>
    <mergeCell ref="C14:C16"/>
    <mergeCell ref="C21:C22"/>
    <mergeCell ref="D21:D22"/>
    <mergeCell ref="D23:E23"/>
    <mergeCell ref="C24:E24"/>
    <mergeCell ref="B25:E25"/>
    <mergeCell ref="B18:B24"/>
    <mergeCell ref="D18:D19"/>
    <mergeCell ref="D20:E20"/>
    <mergeCell ref="C18:C20"/>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8312F-BF11-47B8-B25C-AC1362B5557C}">
  <dimension ref="B1:O52"/>
  <sheetViews>
    <sheetView workbookViewId="0">
      <selection activeCell="D17" sqref="D17:D19"/>
    </sheetView>
  </sheetViews>
  <sheetFormatPr defaultColWidth="8.85546875" defaultRowHeight="15" x14ac:dyDescent="0.25"/>
  <cols>
    <col min="1" max="1" width="8.85546875" style="198"/>
    <col min="2" max="2" width="16.7109375" style="198" customWidth="1"/>
    <col min="3" max="3" width="19.28515625" style="198" customWidth="1"/>
    <col min="4" max="4" width="22" style="198" customWidth="1"/>
    <col min="5" max="5" width="24.5703125" style="198" customWidth="1"/>
    <col min="6" max="6" width="20.85546875" style="198" customWidth="1"/>
    <col min="7" max="7" width="17.85546875" style="198" customWidth="1"/>
    <col min="8" max="9" width="14.7109375" style="198" customWidth="1"/>
    <col min="10" max="10" width="15.7109375" style="198" customWidth="1"/>
    <col min="11" max="11" width="15.42578125" style="198" customWidth="1"/>
    <col min="12" max="12" width="14.28515625" style="198" customWidth="1"/>
    <col min="13" max="13" width="12.7109375" style="198" customWidth="1"/>
    <col min="14" max="14" width="9.5703125" style="198" customWidth="1"/>
    <col min="15" max="16384" width="8.85546875" style="198"/>
  </cols>
  <sheetData>
    <row r="1" spans="2:15" ht="36" customHeight="1" x14ac:dyDescent="0.25">
      <c r="B1" s="398" t="s">
        <v>533</v>
      </c>
      <c r="C1" s="398"/>
      <c r="D1" s="398"/>
      <c r="E1" s="398"/>
      <c r="F1" s="398"/>
      <c r="G1" s="398"/>
      <c r="H1" s="398"/>
      <c r="I1" s="398"/>
      <c r="J1" s="398"/>
      <c r="K1" s="398"/>
      <c r="L1" s="398"/>
      <c r="M1" s="398"/>
      <c r="N1" s="398"/>
    </row>
    <row r="2" spans="2:15" ht="20.45" customHeight="1" x14ac:dyDescent="0.25">
      <c r="B2" s="399" t="s">
        <v>534</v>
      </c>
      <c r="C2" s="399"/>
      <c r="D2" s="399"/>
      <c r="E2" s="399"/>
      <c r="F2" s="399" t="s">
        <v>535</v>
      </c>
      <c r="G2" s="399"/>
      <c r="H2" s="399"/>
      <c r="I2" s="399" t="s">
        <v>536</v>
      </c>
      <c r="J2" s="399"/>
      <c r="K2" s="399"/>
      <c r="L2" s="399"/>
      <c r="M2" s="399"/>
      <c r="N2" s="399" t="s">
        <v>537</v>
      </c>
    </row>
    <row r="3" spans="2:15" ht="94.5" x14ac:dyDescent="0.25">
      <c r="B3" s="245" t="s">
        <v>538</v>
      </c>
      <c r="C3" s="400" t="s">
        <v>539</v>
      </c>
      <c r="D3" s="400"/>
      <c r="E3" s="400"/>
      <c r="F3" s="245" t="s">
        <v>540</v>
      </c>
      <c r="G3" s="245" t="s">
        <v>541</v>
      </c>
      <c r="H3" s="245" t="s">
        <v>542</v>
      </c>
      <c r="I3" s="245" t="s">
        <v>543</v>
      </c>
      <c r="J3" s="245" t="s">
        <v>544</v>
      </c>
      <c r="K3" s="245" t="s">
        <v>545</v>
      </c>
      <c r="L3" s="245" t="s">
        <v>546</v>
      </c>
      <c r="M3" s="245" t="s">
        <v>542</v>
      </c>
      <c r="N3" s="399"/>
      <c r="O3" s="246"/>
    </row>
    <row r="4" spans="2:15" x14ac:dyDescent="0.25">
      <c r="B4" s="393" t="s">
        <v>547</v>
      </c>
      <c r="C4" s="393" t="s">
        <v>548</v>
      </c>
      <c r="D4" s="393" t="s">
        <v>559</v>
      </c>
      <c r="E4" s="247" t="s">
        <v>560</v>
      </c>
      <c r="F4" s="248">
        <v>0</v>
      </c>
      <c r="G4" s="248">
        <v>0</v>
      </c>
      <c r="H4" s="248">
        <f>SUM(F4:G4)</f>
        <v>0</v>
      </c>
      <c r="I4" s="248">
        <v>0</v>
      </c>
      <c r="J4" s="248">
        <v>0</v>
      </c>
      <c r="K4" s="248">
        <v>0</v>
      </c>
      <c r="L4" s="248">
        <v>0</v>
      </c>
      <c r="M4" s="248">
        <f>SUM(I4:L4)</f>
        <v>0</v>
      </c>
      <c r="N4" s="249">
        <f>H4+M4</f>
        <v>0</v>
      </c>
    </row>
    <row r="5" spans="2:15" x14ac:dyDescent="0.25">
      <c r="B5" s="393"/>
      <c r="C5" s="393"/>
      <c r="D5" s="393"/>
      <c r="E5" s="247" t="s">
        <v>561</v>
      </c>
      <c r="F5" s="248">
        <v>0</v>
      </c>
      <c r="G5" s="248">
        <v>0</v>
      </c>
      <c r="H5" s="248">
        <f t="shared" ref="H5:H52" si="0">SUM(F5:G5)</f>
        <v>0</v>
      </c>
      <c r="I5" s="248">
        <v>0</v>
      </c>
      <c r="J5" s="248">
        <v>0</v>
      </c>
      <c r="K5" s="248">
        <v>0</v>
      </c>
      <c r="L5" s="248">
        <v>0</v>
      </c>
      <c r="M5" s="248">
        <f t="shared" ref="M5:M52" si="1">SUM(I5:L5)</f>
        <v>0</v>
      </c>
      <c r="N5" s="249">
        <f t="shared" ref="N5:N52" si="2">H5+M5</f>
        <v>0</v>
      </c>
    </row>
    <row r="6" spans="2:15" x14ac:dyDescent="0.25">
      <c r="B6" s="393"/>
      <c r="C6" s="393"/>
      <c r="D6" s="393"/>
      <c r="E6" s="250" t="s">
        <v>562</v>
      </c>
      <c r="F6" s="251">
        <v>0</v>
      </c>
      <c r="G6" s="251">
        <v>0</v>
      </c>
      <c r="H6" s="251">
        <f t="shared" si="0"/>
        <v>0</v>
      </c>
      <c r="I6" s="251">
        <v>0</v>
      </c>
      <c r="J6" s="251">
        <v>0</v>
      </c>
      <c r="K6" s="251">
        <v>0</v>
      </c>
      <c r="L6" s="251">
        <v>0</v>
      </c>
      <c r="M6" s="251">
        <f t="shared" si="1"/>
        <v>0</v>
      </c>
      <c r="N6" s="252">
        <f t="shared" si="2"/>
        <v>0</v>
      </c>
    </row>
    <row r="7" spans="2:15" x14ac:dyDescent="0.25">
      <c r="B7" s="393"/>
      <c r="C7" s="393"/>
      <c r="D7" s="393" t="s">
        <v>563</v>
      </c>
      <c r="E7" s="247" t="s">
        <v>550</v>
      </c>
      <c r="F7" s="248">
        <v>0</v>
      </c>
      <c r="G7" s="248">
        <v>0</v>
      </c>
      <c r="H7" s="248">
        <f t="shared" si="0"/>
        <v>0</v>
      </c>
      <c r="I7" s="248">
        <v>0</v>
      </c>
      <c r="J7" s="248">
        <v>0</v>
      </c>
      <c r="K7" s="248">
        <v>0</v>
      </c>
      <c r="L7" s="248">
        <v>0</v>
      </c>
      <c r="M7" s="248">
        <f t="shared" si="1"/>
        <v>0</v>
      </c>
      <c r="N7" s="249">
        <f t="shared" si="2"/>
        <v>0</v>
      </c>
    </row>
    <row r="8" spans="2:15" x14ac:dyDescent="0.25">
      <c r="B8" s="393"/>
      <c r="C8" s="393"/>
      <c r="D8" s="393"/>
      <c r="E8" s="247" t="s">
        <v>551</v>
      </c>
      <c r="F8" s="248">
        <v>0</v>
      </c>
      <c r="G8" s="248">
        <v>0</v>
      </c>
      <c r="H8" s="248">
        <f t="shared" si="0"/>
        <v>0</v>
      </c>
      <c r="I8" s="248">
        <v>0</v>
      </c>
      <c r="J8" s="248">
        <v>0</v>
      </c>
      <c r="K8" s="248">
        <v>0</v>
      </c>
      <c r="L8" s="248">
        <v>0</v>
      </c>
      <c r="M8" s="248">
        <f t="shared" si="1"/>
        <v>0</v>
      </c>
      <c r="N8" s="249">
        <f t="shared" si="2"/>
        <v>0</v>
      </c>
    </row>
    <row r="9" spans="2:15" x14ac:dyDescent="0.25">
      <c r="B9" s="393"/>
      <c r="C9" s="393"/>
      <c r="D9" s="394" t="s">
        <v>542</v>
      </c>
      <c r="E9" s="394"/>
      <c r="F9" s="248">
        <v>0</v>
      </c>
      <c r="G9" s="248">
        <v>0</v>
      </c>
      <c r="H9" s="248">
        <f t="shared" si="0"/>
        <v>0</v>
      </c>
      <c r="I9" s="248">
        <v>0</v>
      </c>
      <c r="J9" s="248">
        <v>0</v>
      </c>
      <c r="K9" s="248">
        <v>0</v>
      </c>
      <c r="L9" s="248">
        <v>0</v>
      </c>
      <c r="M9" s="248">
        <f t="shared" si="1"/>
        <v>0</v>
      </c>
      <c r="N9" s="249">
        <f t="shared" si="2"/>
        <v>0</v>
      </c>
    </row>
    <row r="10" spans="2:15" x14ac:dyDescent="0.25">
      <c r="B10" s="393"/>
      <c r="C10" s="393" t="s">
        <v>548</v>
      </c>
      <c r="D10" s="393" t="s">
        <v>559</v>
      </c>
      <c r="E10" s="250" t="s">
        <v>560</v>
      </c>
      <c r="F10" s="251">
        <v>0</v>
      </c>
      <c r="G10" s="251">
        <v>0</v>
      </c>
      <c r="H10" s="251">
        <f t="shared" si="0"/>
        <v>0</v>
      </c>
      <c r="I10" s="251">
        <v>0</v>
      </c>
      <c r="J10" s="251">
        <v>0</v>
      </c>
      <c r="K10" s="251">
        <v>0</v>
      </c>
      <c r="L10" s="251">
        <v>0</v>
      </c>
      <c r="M10" s="251">
        <f t="shared" si="1"/>
        <v>0</v>
      </c>
      <c r="N10" s="252">
        <f t="shared" si="2"/>
        <v>0</v>
      </c>
    </row>
    <row r="11" spans="2:15" x14ac:dyDescent="0.25">
      <c r="B11" s="393"/>
      <c r="C11" s="393"/>
      <c r="D11" s="393"/>
      <c r="E11" s="247" t="s">
        <v>561</v>
      </c>
      <c r="F11" s="248">
        <v>0</v>
      </c>
      <c r="G11" s="248">
        <v>0</v>
      </c>
      <c r="H11" s="248">
        <f t="shared" si="0"/>
        <v>0</v>
      </c>
      <c r="I11" s="248">
        <v>0</v>
      </c>
      <c r="J11" s="248">
        <v>0</v>
      </c>
      <c r="K11" s="248">
        <v>0</v>
      </c>
      <c r="L11" s="248">
        <v>0</v>
      </c>
      <c r="M11" s="248">
        <f t="shared" si="1"/>
        <v>0</v>
      </c>
      <c r="N11" s="249">
        <f t="shared" si="2"/>
        <v>0</v>
      </c>
    </row>
    <row r="12" spans="2:15" x14ac:dyDescent="0.25">
      <c r="B12" s="393"/>
      <c r="C12" s="393"/>
      <c r="D12" s="393"/>
      <c r="E12" s="247" t="s">
        <v>562</v>
      </c>
      <c r="F12" s="248">
        <v>0</v>
      </c>
      <c r="G12" s="248">
        <v>0</v>
      </c>
      <c r="H12" s="248">
        <f t="shared" si="0"/>
        <v>0</v>
      </c>
      <c r="I12" s="248">
        <v>0</v>
      </c>
      <c r="J12" s="248">
        <v>0</v>
      </c>
      <c r="K12" s="248">
        <v>0</v>
      </c>
      <c r="L12" s="248">
        <v>0</v>
      </c>
      <c r="M12" s="248">
        <f t="shared" si="1"/>
        <v>0</v>
      </c>
      <c r="N12" s="249">
        <f t="shared" si="2"/>
        <v>0</v>
      </c>
    </row>
    <row r="13" spans="2:15" x14ac:dyDescent="0.25">
      <c r="B13" s="393"/>
      <c r="C13" s="393"/>
      <c r="D13" s="393" t="s">
        <v>563</v>
      </c>
      <c r="E13" s="247" t="s">
        <v>550</v>
      </c>
      <c r="F13" s="248">
        <v>0</v>
      </c>
      <c r="G13" s="248">
        <v>0</v>
      </c>
      <c r="H13" s="248">
        <f t="shared" si="0"/>
        <v>0</v>
      </c>
      <c r="I13" s="248">
        <v>0</v>
      </c>
      <c r="J13" s="248">
        <v>0</v>
      </c>
      <c r="K13" s="248">
        <v>0</v>
      </c>
      <c r="L13" s="248">
        <v>0</v>
      </c>
      <c r="M13" s="248">
        <f t="shared" si="1"/>
        <v>0</v>
      </c>
      <c r="N13" s="249">
        <f t="shared" si="2"/>
        <v>0</v>
      </c>
    </row>
    <row r="14" spans="2:15" x14ac:dyDescent="0.25">
      <c r="B14" s="393"/>
      <c r="C14" s="393"/>
      <c r="D14" s="393"/>
      <c r="E14" s="247" t="s">
        <v>551</v>
      </c>
      <c r="F14" s="248">
        <v>0</v>
      </c>
      <c r="G14" s="248">
        <v>0</v>
      </c>
      <c r="H14" s="248">
        <f t="shared" si="0"/>
        <v>0</v>
      </c>
      <c r="I14" s="248">
        <v>0</v>
      </c>
      <c r="J14" s="248">
        <v>0</v>
      </c>
      <c r="K14" s="248">
        <v>0</v>
      </c>
      <c r="L14" s="248">
        <v>0</v>
      </c>
      <c r="M14" s="248">
        <f t="shared" si="1"/>
        <v>0</v>
      </c>
      <c r="N14" s="249">
        <f t="shared" si="2"/>
        <v>0</v>
      </c>
    </row>
    <row r="15" spans="2:15" x14ac:dyDescent="0.25">
      <c r="B15" s="393"/>
      <c r="C15" s="393"/>
      <c r="D15" s="394" t="s">
        <v>542</v>
      </c>
      <c r="E15" s="394"/>
      <c r="F15" s="248">
        <v>0</v>
      </c>
      <c r="G15" s="248">
        <v>0</v>
      </c>
      <c r="H15" s="248">
        <f t="shared" si="0"/>
        <v>0</v>
      </c>
      <c r="I15" s="248">
        <v>0</v>
      </c>
      <c r="J15" s="248">
        <v>0</v>
      </c>
      <c r="K15" s="248">
        <v>0</v>
      </c>
      <c r="L15" s="248">
        <v>0</v>
      </c>
      <c r="M15" s="248">
        <f t="shared" si="1"/>
        <v>0</v>
      </c>
      <c r="N15" s="249">
        <f t="shared" si="2"/>
        <v>0</v>
      </c>
    </row>
    <row r="16" spans="2:15" x14ac:dyDescent="0.25">
      <c r="B16" s="393"/>
      <c r="C16" s="337" t="s">
        <v>542</v>
      </c>
      <c r="D16" s="337"/>
      <c r="E16" s="337"/>
      <c r="F16" s="248">
        <v>0</v>
      </c>
      <c r="G16" s="248">
        <v>0</v>
      </c>
      <c r="H16" s="248">
        <f t="shared" si="0"/>
        <v>0</v>
      </c>
      <c r="I16" s="248">
        <v>0</v>
      </c>
      <c r="J16" s="248">
        <v>0</v>
      </c>
      <c r="K16" s="248">
        <v>0</v>
      </c>
      <c r="L16" s="248">
        <v>0</v>
      </c>
      <c r="M16" s="248">
        <f t="shared" si="1"/>
        <v>0</v>
      </c>
      <c r="N16" s="249">
        <f t="shared" si="2"/>
        <v>0</v>
      </c>
    </row>
    <row r="17" spans="2:14" ht="30" x14ac:dyDescent="0.25">
      <c r="B17" s="387" t="s">
        <v>552</v>
      </c>
      <c r="C17" s="387" t="s">
        <v>553</v>
      </c>
      <c r="D17" s="387" t="s">
        <v>564</v>
      </c>
      <c r="E17" s="253" t="s">
        <v>554</v>
      </c>
      <c r="F17" s="254">
        <v>0</v>
      </c>
      <c r="G17" s="254">
        <v>0</v>
      </c>
      <c r="H17" s="254">
        <f>SUM(F17:G17)</f>
        <v>0</v>
      </c>
      <c r="I17" s="254">
        <v>0</v>
      </c>
      <c r="J17" s="254">
        <v>0</v>
      </c>
      <c r="K17" s="254">
        <v>0</v>
      </c>
      <c r="L17" s="254">
        <v>0</v>
      </c>
      <c r="M17" s="254">
        <f>SUM(I17:L17)</f>
        <v>0</v>
      </c>
      <c r="N17" s="255">
        <f>H17+M17</f>
        <v>0</v>
      </c>
    </row>
    <row r="18" spans="2:14" ht="30" x14ac:dyDescent="0.25">
      <c r="B18" s="387"/>
      <c r="C18" s="387"/>
      <c r="D18" s="387"/>
      <c r="E18" s="253" t="s">
        <v>565</v>
      </c>
      <c r="F18" s="254">
        <v>0</v>
      </c>
      <c r="G18" s="254">
        <v>0</v>
      </c>
      <c r="H18" s="254">
        <f t="shared" ref="H18:H29" si="3">SUM(F18:G18)</f>
        <v>0</v>
      </c>
      <c r="I18" s="254">
        <v>0</v>
      </c>
      <c r="J18" s="254">
        <v>0</v>
      </c>
      <c r="K18" s="254">
        <v>0</v>
      </c>
      <c r="L18" s="254">
        <v>0</v>
      </c>
      <c r="M18" s="254">
        <f t="shared" ref="M18:M29" si="4">SUM(I18:L18)</f>
        <v>0</v>
      </c>
      <c r="N18" s="255">
        <f t="shared" ref="N18:N29" si="5">H18+M18</f>
        <v>0</v>
      </c>
    </row>
    <row r="19" spans="2:14" ht="45" x14ac:dyDescent="0.25">
      <c r="B19" s="387"/>
      <c r="C19" s="387"/>
      <c r="D19" s="387"/>
      <c r="E19" s="256" t="s">
        <v>566</v>
      </c>
      <c r="F19" s="257">
        <v>0</v>
      </c>
      <c r="G19" s="257">
        <v>0</v>
      </c>
      <c r="H19" s="257">
        <f t="shared" si="3"/>
        <v>0</v>
      </c>
      <c r="I19" s="257">
        <v>0</v>
      </c>
      <c r="J19" s="257">
        <v>0</v>
      </c>
      <c r="K19" s="257">
        <v>0</v>
      </c>
      <c r="L19" s="257">
        <v>0</v>
      </c>
      <c r="M19" s="257">
        <f t="shared" si="4"/>
        <v>0</v>
      </c>
      <c r="N19" s="258">
        <f t="shared" si="5"/>
        <v>0</v>
      </c>
    </row>
    <row r="20" spans="2:14" x14ac:dyDescent="0.25">
      <c r="B20" s="387"/>
      <c r="C20" s="387"/>
      <c r="D20" s="387" t="s">
        <v>563</v>
      </c>
      <c r="E20" s="253" t="s">
        <v>550</v>
      </c>
      <c r="F20" s="254">
        <v>0</v>
      </c>
      <c r="G20" s="254">
        <v>0</v>
      </c>
      <c r="H20" s="254">
        <f t="shared" si="3"/>
        <v>0</v>
      </c>
      <c r="I20" s="254">
        <v>0</v>
      </c>
      <c r="J20" s="254">
        <v>0</v>
      </c>
      <c r="K20" s="254">
        <v>0</v>
      </c>
      <c r="L20" s="254">
        <v>0</v>
      </c>
      <c r="M20" s="254">
        <f t="shared" si="4"/>
        <v>0</v>
      </c>
      <c r="N20" s="255">
        <f t="shared" si="5"/>
        <v>0</v>
      </c>
    </row>
    <row r="21" spans="2:14" x14ac:dyDescent="0.25">
      <c r="B21" s="387"/>
      <c r="C21" s="387"/>
      <c r="D21" s="387"/>
      <c r="E21" s="253" t="s">
        <v>551</v>
      </c>
      <c r="F21" s="254">
        <v>0</v>
      </c>
      <c r="G21" s="254">
        <v>0</v>
      </c>
      <c r="H21" s="254">
        <f t="shared" si="3"/>
        <v>0</v>
      </c>
      <c r="I21" s="254">
        <v>0</v>
      </c>
      <c r="J21" s="254">
        <v>0</v>
      </c>
      <c r="K21" s="254">
        <v>0</v>
      </c>
      <c r="L21" s="254">
        <v>0</v>
      </c>
      <c r="M21" s="254">
        <f t="shared" si="4"/>
        <v>0</v>
      </c>
      <c r="N21" s="255">
        <f t="shared" si="5"/>
        <v>0</v>
      </c>
    </row>
    <row r="22" spans="2:14" x14ac:dyDescent="0.25">
      <c r="B22" s="387"/>
      <c r="C22" s="387"/>
      <c r="D22" s="388" t="s">
        <v>542</v>
      </c>
      <c r="E22" s="388"/>
      <c r="F22" s="254">
        <v>0</v>
      </c>
      <c r="G22" s="254">
        <v>0</v>
      </c>
      <c r="H22" s="254">
        <f t="shared" si="3"/>
        <v>0</v>
      </c>
      <c r="I22" s="254">
        <v>0</v>
      </c>
      <c r="J22" s="254">
        <v>0</v>
      </c>
      <c r="K22" s="254">
        <v>0</v>
      </c>
      <c r="L22" s="254">
        <v>0</v>
      </c>
      <c r="M22" s="254">
        <f t="shared" si="4"/>
        <v>0</v>
      </c>
      <c r="N22" s="255">
        <f t="shared" si="5"/>
        <v>0</v>
      </c>
    </row>
    <row r="23" spans="2:14" x14ac:dyDescent="0.25">
      <c r="B23" s="387"/>
      <c r="C23" s="387" t="s">
        <v>548</v>
      </c>
      <c r="D23" s="387" t="s">
        <v>559</v>
      </c>
      <c r="E23" s="256" t="s">
        <v>560</v>
      </c>
      <c r="F23" s="257">
        <v>0</v>
      </c>
      <c r="G23" s="257">
        <v>0</v>
      </c>
      <c r="H23" s="257">
        <f t="shared" si="3"/>
        <v>0</v>
      </c>
      <c r="I23" s="257">
        <v>0</v>
      </c>
      <c r="J23" s="257">
        <v>0</v>
      </c>
      <c r="K23" s="257">
        <v>0</v>
      </c>
      <c r="L23" s="257">
        <v>0</v>
      </c>
      <c r="M23" s="257">
        <f t="shared" si="4"/>
        <v>0</v>
      </c>
      <c r="N23" s="258">
        <f t="shared" si="5"/>
        <v>0</v>
      </c>
    </row>
    <row r="24" spans="2:14" x14ac:dyDescent="0.25">
      <c r="B24" s="387"/>
      <c r="C24" s="387"/>
      <c r="D24" s="387"/>
      <c r="E24" s="253" t="s">
        <v>561</v>
      </c>
      <c r="F24" s="254">
        <v>0</v>
      </c>
      <c r="G24" s="254">
        <v>0</v>
      </c>
      <c r="H24" s="254">
        <f t="shared" si="3"/>
        <v>0</v>
      </c>
      <c r="I24" s="254">
        <v>0</v>
      </c>
      <c r="J24" s="254">
        <v>0</v>
      </c>
      <c r="K24" s="254">
        <v>0</v>
      </c>
      <c r="L24" s="254">
        <v>0</v>
      </c>
      <c r="M24" s="254">
        <f t="shared" si="4"/>
        <v>0</v>
      </c>
      <c r="N24" s="255">
        <f t="shared" si="5"/>
        <v>0</v>
      </c>
    </row>
    <row r="25" spans="2:14" x14ac:dyDescent="0.25">
      <c r="B25" s="387"/>
      <c r="C25" s="387"/>
      <c r="D25" s="387"/>
      <c r="E25" s="253" t="s">
        <v>562</v>
      </c>
      <c r="F25" s="254">
        <v>0</v>
      </c>
      <c r="G25" s="254">
        <v>0</v>
      </c>
      <c r="H25" s="254">
        <f t="shared" si="3"/>
        <v>0</v>
      </c>
      <c r="I25" s="254">
        <v>0</v>
      </c>
      <c r="J25" s="254">
        <v>0</v>
      </c>
      <c r="K25" s="254">
        <v>0</v>
      </c>
      <c r="L25" s="254">
        <v>0</v>
      </c>
      <c r="M25" s="254">
        <f t="shared" si="4"/>
        <v>0</v>
      </c>
      <c r="N25" s="255">
        <f t="shared" si="5"/>
        <v>0</v>
      </c>
    </row>
    <row r="26" spans="2:14" x14ac:dyDescent="0.25">
      <c r="B26" s="387"/>
      <c r="C26" s="387"/>
      <c r="D26" s="387" t="s">
        <v>563</v>
      </c>
      <c r="E26" s="253" t="s">
        <v>550</v>
      </c>
      <c r="F26" s="254">
        <v>0</v>
      </c>
      <c r="G26" s="254">
        <v>0</v>
      </c>
      <c r="H26" s="254">
        <f t="shared" si="3"/>
        <v>0</v>
      </c>
      <c r="I26" s="254">
        <v>0</v>
      </c>
      <c r="J26" s="254">
        <v>0</v>
      </c>
      <c r="K26" s="254">
        <v>0</v>
      </c>
      <c r="L26" s="254">
        <v>0</v>
      </c>
      <c r="M26" s="254">
        <f t="shared" si="4"/>
        <v>0</v>
      </c>
      <c r="N26" s="255">
        <f t="shared" si="5"/>
        <v>0</v>
      </c>
    </row>
    <row r="27" spans="2:14" x14ac:dyDescent="0.25">
      <c r="B27" s="387"/>
      <c r="C27" s="387"/>
      <c r="D27" s="387"/>
      <c r="E27" s="253" t="s">
        <v>551</v>
      </c>
      <c r="F27" s="254">
        <v>0</v>
      </c>
      <c r="G27" s="254">
        <v>0</v>
      </c>
      <c r="H27" s="254">
        <f t="shared" si="3"/>
        <v>0</v>
      </c>
      <c r="I27" s="254">
        <v>0</v>
      </c>
      <c r="J27" s="254">
        <v>0</v>
      </c>
      <c r="K27" s="254">
        <v>0</v>
      </c>
      <c r="L27" s="254">
        <v>0</v>
      </c>
      <c r="M27" s="254">
        <f t="shared" si="4"/>
        <v>0</v>
      </c>
      <c r="N27" s="255">
        <f t="shared" si="5"/>
        <v>0</v>
      </c>
    </row>
    <row r="28" spans="2:14" x14ac:dyDescent="0.25">
      <c r="B28" s="387"/>
      <c r="C28" s="387"/>
      <c r="D28" s="388" t="s">
        <v>542</v>
      </c>
      <c r="E28" s="388"/>
      <c r="F28" s="254">
        <v>0</v>
      </c>
      <c r="G28" s="254">
        <v>0</v>
      </c>
      <c r="H28" s="254">
        <f t="shared" si="3"/>
        <v>0</v>
      </c>
      <c r="I28" s="254">
        <v>0</v>
      </c>
      <c r="J28" s="254">
        <v>0</v>
      </c>
      <c r="K28" s="254">
        <v>0</v>
      </c>
      <c r="L28" s="254">
        <v>0</v>
      </c>
      <c r="M28" s="254">
        <f t="shared" si="4"/>
        <v>0</v>
      </c>
      <c r="N28" s="255">
        <f t="shared" si="5"/>
        <v>0</v>
      </c>
    </row>
    <row r="29" spans="2:14" x14ac:dyDescent="0.25">
      <c r="B29" s="387"/>
      <c r="C29" s="392" t="s">
        <v>542</v>
      </c>
      <c r="D29" s="392"/>
      <c r="E29" s="392"/>
      <c r="F29" s="254">
        <v>0</v>
      </c>
      <c r="G29" s="254">
        <v>0</v>
      </c>
      <c r="H29" s="254">
        <f t="shared" si="3"/>
        <v>0</v>
      </c>
      <c r="I29" s="254">
        <v>0</v>
      </c>
      <c r="J29" s="254">
        <v>0</v>
      </c>
      <c r="K29" s="254">
        <v>0</v>
      </c>
      <c r="L29" s="254">
        <v>0</v>
      </c>
      <c r="M29" s="254">
        <f t="shared" si="4"/>
        <v>0</v>
      </c>
      <c r="N29" s="255">
        <f t="shared" si="5"/>
        <v>0</v>
      </c>
    </row>
    <row r="30" spans="2:14" x14ac:dyDescent="0.25">
      <c r="B30" s="387" t="s">
        <v>555</v>
      </c>
      <c r="C30" s="387" t="s">
        <v>567</v>
      </c>
      <c r="D30" s="387" t="s">
        <v>559</v>
      </c>
      <c r="E30" s="256" t="s">
        <v>560</v>
      </c>
      <c r="F30" s="257">
        <v>0</v>
      </c>
      <c r="G30" s="257">
        <v>0</v>
      </c>
      <c r="H30" s="257">
        <f t="shared" si="0"/>
        <v>0</v>
      </c>
      <c r="I30" s="257">
        <v>0</v>
      </c>
      <c r="J30" s="257">
        <v>0</v>
      </c>
      <c r="K30" s="257">
        <v>0</v>
      </c>
      <c r="L30" s="257">
        <v>0</v>
      </c>
      <c r="M30" s="257">
        <f t="shared" si="1"/>
        <v>0</v>
      </c>
      <c r="N30" s="258">
        <f t="shared" si="2"/>
        <v>0</v>
      </c>
    </row>
    <row r="31" spans="2:14" x14ac:dyDescent="0.25">
      <c r="B31" s="387"/>
      <c r="C31" s="387"/>
      <c r="D31" s="387"/>
      <c r="E31" s="253" t="s">
        <v>561</v>
      </c>
      <c r="F31" s="254">
        <v>0</v>
      </c>
      <c r="G31" s="254">
        <v>0</v>
      </c>
      <c r="H31" s="254">
        <f t="shared" si="0"/>
        <v>0</v>
      </c>
      <c r="I31" s="254">
        <v>0</v>
      </c>
      <c r="J31" s="254">
        <v>0</v>
      </c>
      <c r="K31" s="254">
        <v>0</v>
      </c>
      <c r="L31" s="254">
        <v>0</v>
      </c>
      <c r="M31" s="254">
        <f t="shared" si="1"/>
        <v>0</v>
      </c>
      <c r="N31" s="255">
        <f t="shared" si="2"/>
        <v>0</v>
      </c>
    </row>
    <row r="32" spans="2:14" x14ac:dyDescent="0.25">
      <c r="B32" s="387"/>
      <c r="C32" s="387"/>
      <c r="D32" s="387"/>
      <c r="E32" s="253" t="s">
        <v>562</v>
      </c>
      <c r="F32" s="254">
        <v>0</v>
      </c>
      <c r="G32" s="254">
        <v>0</v>
      </c>
      <c r="H32" s="254">
        <f t="shared" si="0"/>
        <v>0</v>
      </c>
      <c r="I32" s="254">
        <v>0</v>
      </c>
      <c r="J32" s="254">
        <v>0</v>
      </c>
      <c r="K32" s="254">
        <v>0</v>
      </c>
      <c r="L32" s="254">
        <v>0</v>
      </c>
      <c r="M32" s="254">
        <f t="shared" si="1"/>
        <v>0</v>
      </c>
      <c r="N32" s="255">
        <f t="shared" si="2"/>
        <v>0</v>
      </c>
    </row>
    <row r="33" spans="2:14" x14ac:dyDescent="0.25">
      <c r="B33" s="387"/>
      <c r="C33" s="387"/>
      <c r="D33" s="387" t="s">
        <v>563</v>
      </c>
      <c r="E33" s="253" t="s">
        <v>550</v>
      </c>
      <c r="F33" s="254">
        <v>0</v>
      </c>
      <c r="G33" s="254">
        <v>0</v>
      </c>
      <c r="H33" s="254">
        <f t="shared" si="0"/>
        <v>0</v>
      </c>
      <c r="I33" s="254">
        <v>0</v>
      </c>
      <c r="J33" s="254">
        <v>0</v>
      </c>
      <c r="K33" s="254">
        <v>0</v>
      </c>
      <c r="L33" s="254">
        <v>0</v>
      </c>
      <c r="M33" s="254">
        <f t="shared" si="1"/>
        <v>0</v>
      </c>
      <c r="N33" s="255">
        <f t="shared" si="2"/>
        <v>0</v>
      </c>
    </row>
    <row r="34" spans="2:14" x14ac:dyDescent="0.25">
      <c r="B34" s="387"/>
      <c r="C34" s="387"/>
      <c r="D34" s="387"/>
      <c r="E34" s="253" t="s">
        <v>551</v>
      </c>
      <c r="F34" s="254">
        <v>0</v>
      </c>
      <c r="G34" s="254">
        <v>0</v>
      </c>
      <c r="H34" s="254">
        <f t="shared" si="0"/>
        <v>0</v>
      </c>
      <c r="I34" s="254">
        <v>0</v>
      </c>
      <c r="J34" s="254">
        <v>0</v>
      </c>
      <c r="K34" s="254">
        <v>0</v>
      </c>
      <c r="L34" s="254">
        <v>0</v>
      </c>
      <c r="M34" s="254">
        <f t="shared" si="1"/>
        <v>0</v>
      </c>
      <c r="N34" s="255">
        <f t="shared" si="2"/>
        <v>0</v>
      </c>
    </row>
    <row r="35" spans="2:14" x14ac:dyDescent="0.25">
      <c r="B35" s="387"/>
      <c r="C35" s="387"/>
      <c r="D35" s="388" t="s">
        <v>542</v>
      </c>
      <c r="E35" s="388"/>
      <c r="F35" s="254">
        <v>0</v>
      </c>
      <c r="G35" s="254">
        <v>0</v>
      </c>
      <c r="H35" s="254">
        <f t="shared" si="0"/>
        <v>0</v>
      </c>
      <c r="I35" s="254">
        <v>0</v>
      </c>
      <c r="J35" s="254">
        <v>0</v>
      </c>
      <c r="K35" s="254">
        <v>0</v>
      </c>
      <c r="L35" s="254">
        <v>0</v>
      </c>
      <c r="M35" s="254">
        <f t="shared" si="1"/>
        <v>0</v>
      </c>
      <c r="N35" s="255">
        <f t="shared" si="2"/>
        <v>0</v>
      </c>
    </row>
    <row r="36" spans="2:14" x14ac:dyDescent="0.25">
      <c r="B36" s="387"/>
      <c r="C36" s="387" t="s">
        <v>556</v>
      </c>
      <c r="D36" s="387" t="s">
        <v>559</v>
      </c>
      <c r="E36" s="256" t="s">
        <v>560</v>
      </c>
      <c r="F36" s="257">
        <v>0</v>
      </c>
      <c r="G36" s="257">
        <v>0</v>
      </c>
      <c r="H36" s="257">
        <f t="shared" si="0"/>
        <v>0</v>
      </c>
      <c r="I36" s="257">
        <v>0</v>
      </c>
      <c r="J36" s="257">
        <v>0</v>
      </c>
      <c r="K36" s="257">
        <v>0</v>
      </c>
      <c r="L36" s="257">
        <v>0</v>
      </c>
      <c r="M36" s="257">
        <f t="shared" si="1"/>
        <v>0</v>
      </c>
      <c r="N36" s="258">
        <f t="shared" si="2"/>
        <v>0</v>
      </c>
    </row>
    <row r="37" spans="2:14" x14ac:dyDescent="0.25">
      <c r="B37" s="387"/>
      <c r="C37" s="387"/>
      <c r="D37" s="387"/>
      <c r="E37" s="253" t="s">
        <v>561</v>
      </c>
      <c r="F37" s="254">
        <v>0</v>
      </c>
      <c r="G37" s="254">
        <v>0</v>
      </c>
      <c r="H37" s="254">
        <f t="shared" si="0"/>
        <v>0</v>
      </c>
      <c r="I37" s="254">
        <v>0</v>
      </c>
      <c r="J37" s="254">
        <v>0</v>
      </c>
      <c r="K37" s="254">
        <v>0</v>
      </c>
      <c r="L37" s="254">
        <v>0</v>
      </c>
      <c r="M37" s="254">
        <f t="shared" si="1"/>
        <v>0</v>
      </c>
      <c r="N37" s="255">
        <f t="shared" si="2"/>
        <v>0</v>
      </c>
    </row>
    <row r="38" spans="2:14" x14ac:dyDescent="0.25">
      <c r="B38" s="387"/>
      <c r="C38" s="387"/>
      <c r="D38" s="387"/>
      <c r="E38" s="253" t="s">
        <v>562</v>
      </c>
      <c r="F38" s="254">
        <v>0</v>
      </c>
      <c r="G38" s="254">
        <v>0</v>
      </c>
      <c r="H38" s="254">
        <f t="shared" si="0"/>
        <v>0</v>
      </c>
      <c r="I38" s="254">
        <v>0</v>
      </c>
      <c r="J38" s="254">
        <v>0</v>
      </c>
      <c r="K38" s="254">
        <v>0</v>
      </c>
      <c r="L38" s="254">
        <v>0</v>
      </c>
      <c r="M38" s="254">
        <f t="shared" si="1"/>
        <v>0</v>
      </c>
      <c r="N38" s="255">
        <f t="shared" si="2"/>
        <v>0</v>
      </c>
    </row>
    <row r="39" spans="2:14" x14ac:dyDescent="0.25">
      <c r="B39" s="387"/>
      <c r="C39" s="387"/>
      <c r="D39" s="387" t="s">
        <v>563</v>
      </c>
      <c r="E39" s="253" t="s">
        <v>550</v>
      </c>
      <c r="F39" s="254">
        <v>0</v>
      </c>
      <c r="G39" s="254">
        <v>0</v>
      </c>
      <c r="H39" s="254">
        <f t="shared" si="0"/>
        <v>0</v>
      </c>
      <c r="I39" s="254">
        <v>0</v>
      </c>
      <c r="J39" s="254">
        <v>0</v>
      </c>
      <c r="K39" s="254">
        <v>0</v>
      </c>
      <c r="L39" s="254">
        <v>0</v>
      </c>
      <c r="M39" s="254">
        <f t="shared" si="1"/>
        <v>0</v>
      </c>
      <c r="N39" s="255">
        <f t="shared" si="2"/>
        <v>0</v>
      </c>
    </row>
    <row r="40" spans="2:14" x14ac:dyDescent="0.25">
      <c r="B40" s="387"/>
      <c r="C40" s="387"/>
      <c r="D40" s="387"/>
      <c r="E40" s="253" t="s">
        <v>551</v>
      </c>
      <c r="F40" s="254">
        <v>0</v>
      </c>
      <c r="G40" s="254">
        <v>0</v>
      </c>
      <c r="H40" s="254">
        <f t="shared" si="0"/>
        <v>0</v>
      </c>
      <c r="I40" s="254">
        <v>0</v>
      </c>
      <c r="J40" s="254">
        <v>0</v>
      </c>
      <c r="K40" s="254">
        <v>0</v>
      </c>
      <c r="L40" s="254">
        <v>0</v>
      </c>
      <c r="M40" s="254">
        <f t="shared" si="1"/>
        <v>0</v>
      </c>
      <c r="N40" s="255">
        <f t="shared" si="2"/>
        <v>0</v>
      </c>
    </row>
    <row r="41" spans="2:14" x14ac:dyDescent="0.25">
      <c r="B41" s="387"/>
      <c r="C41" s="387"/>
      <c r="D41" s="388" t="s">
        <v>542</v>
      </c>
      <c r="E41" s="388"/>
      <c r="F41" s="254">
        <v>0</v>
      </c>
      <c r="G41" s="254">
        <v>0</v>
      </c>
      <c r="H41" s="254">
        <f t="shared" si="0"/>
        <v>0</v>
      </c>
      <c r="I41" s="254">
        <v>0</v>
      </c>
      <c r="J41" s="254">
        <v>0</v>
      </c>
      <c r="K41" s="254">
        <v>0</v>
      </c>
      <c r="L41" s="254">
        <v>0</v>
      </c>
      <c r="M41" s="254">
        <f t="shared" si="1"/>
        <v>0</v>
      </c>
      <c r="N41" s="255">
        <f t="shared" si="2"/>
        <v>0</v>
      </c>
    </row>
    <row r="42" spans="2:14" x14ac:dyDescent="0.25">
      <c r="B42" s="387"/>
      <c r="C42" s="387" t="s">
        <v>557</v>
      </c>
      <c r="D42" s="387" t="s">
        <v>568</v>
      </c>
      <c r="E42" s="256" t="s">
        <v>560</v>
      </c>
      <c r="F42" s="257">
        <v>0</v>
      </c>
      <c r="G42" s="257">
        <v>0</v>
      </c>
      <c r="H42" s="257">
        <f t="shared" ref="H42:H50" si="6">SUM(F42:G42)</f>
        <v>0</v>
      </c>
      <c r="I42" s="257">
        <v>0</v>
      </c>
      <c r="J42" s="257">
        <v>0</v>
      </c>
      <c r="K42" s="257">
        <v>0</v>
      </c>
      <c r="L42" s="257">
        <v>0</v>
      </c>
      <c r="M42" s="257">
        <f t="shared" ref="M42:M50" si="7">SUM(I42:L42)</f>
        <v>0</v>
      </c>
      <c r="N42" s="258">
        <f t="shared" ref="N42:N50" si="8">H42+M42</f>
        <v>0</v>
      </c>
    </row>
    <row r="43" spans="2:14" x14ac:dyDescent="0.25">
      <c r="B43" s="387"/>
      <c r="C43" s="387"/>
      <c r="D43" s="387"/>
      <c r="E43" s="253" t="s">
        <v>561</v>
      </c>
      <c r="F43" s="254">
        <v>0</v>
      </c>
      <c r="G43" s="254">
        <v>0</v>
      </c>
      <c r="H43" s="254">
        <f t="shared" si="6"/>
        <v>0</v>
      </c>
      <c r="I43" s="254">
        <v>0</v>
      </c>
      <c r="J43" s="254">
        <v>0</v>
      </c>
      <c r="K43" s="254">
        <v>0</v>
      </c>
      <c r="L43" s="254">
        <v>0</v>
      </c>
      <c r="M43" s="254">
        <f t="shared" si="7"/>
        <v>0</v>
      </c>
      <c r="N43" s="255">
        <f t="shared" si="8"/>
        <v>0</v>
      </c>
    </row>
    <row r="44" spans="2:14" x14ac:dyDescent="0.25">
      <c r="B44" s="387"/>
      <c r="C44" s="387"/>
      <c r="D44" s="387"/>
      <c r="E44" s="253" t="s">
        <v>562</v>
      </c>
      <c r="F44" s="254">
        <v>0</v>
      </c>
      <c r="G44" s="254">
        <v>0</v>
      </c>
      <c r="H44" s="254">
        <f t="shared" si="6"/>
        <v>0</v>
      </c>
      <c r="I44" s="254">
        <v>0</v>
      </c>
      <c r="J44" s="254">
        <v>0</v>
      </c>
      <c r="K44" s="254">
        <v>0</v>
      </c>
      <c r="L44" s="254">
        <v>0</v>
      </c>
      <c r="M44" s="254">
        <f t="shared" si="7"/>
        <v>0</v>
      </c>
      <c r="N44" s="255">
        <f t="shared" si="8"/>
        <v>0</v>
      </c>
    </row>
    <row r="45" spans="2:14" x14ac:dyDescent="0.25">
      <c r="B45" s="387"/>
      <c r="C45" s="387"/>
      <c r="D45" s="387" t="s">
        <v>569</v>
      </c>
      <c r="E45" s="256" t="s">
        <v>570</v>
      </c>
      <c r="F45" s="257">
        <v>0</v>
      </c>
      <c r="G45" s="257">
        <v>0</v>
      </c>
      <c r="H45" s="257">
        <f t="shared" ref="H45:H47" si="9">SUM(F45:G45)</f>
        <v>0</v>
      </c>
      <c r="I45" s="257">
        <v>0</v>
      </c>
      <c r="J45" s="257">
        <v>0</v>
      </c>
      <c r="K45" s="257">
        <v>0</v>
      </c>
      <c r="L45" s="257">
        <v>0</v>
      </c>
      <c r="M45" s="257">
        <f t="shared" ref="M45:M47" si="10">SUM(I45:L45)</f>
        <v>0</v>
      </c>
      <c r="N45" s="258">
        <f t="shared" ref="N45:N47" si="11">H45+M45</f>
        <v>0</v>
      </c>
    </row>
    <row r="46" spans="2:14" x14ac:dyDescent="0.25">
      <c r="B46" s="387"/>
      <c r="C46" s="387"/>
      <c r="D46" s="387"/>
      <c r="E46" s="253" t="s">
        <v>571</v>
      </c>
      <c r="F46" s="254">
        <v>0</v>
      </c>
      <c r="G46" s="254">
        <v>0</v>
      </c>
      <c r="H46" s="254">
        <f t="shared" si="9"/>
        <v>0</v>
      </c>
      <c r="I46" s="254">
        <v>0</v>
      </c>
      <c r="J46" s="254">
        <v>0</v>
      </c>
      <c r="K46" s="254">
        <v>0</v>
      </c>
      <c r="L46" s="254">
        <v>0</v>
      </c>
      <c r="M46" s="254">
        <f t="shared" si="10"/>
        <v>0</v>
      </c>
      <c r="N46" s="255">
        <f t="shared" si="11"/>
        <v>0</v>
      </c>
    </row>
    <row r="47" spans="2:14" x14ac:dyDescent="0.25">
      <c r="B47" s="387"/>
      <c r="C47" s="387"/>
      <c r="D47" s="387"/>
      <c r="E47" s="253" t="s">
        <v>572</v>
      </c>
      <c r="F47" s="254">
        <v>0</v>
      </c>
      <c r="G47" s="254">
        <v>0</v>
      </c>
      <c r="H47" s="254">
        <f t="shared" si="9"/>
        <v>0</v>
      </c>
      <c r="I47" s="254">
        <v>0</v>
      </c>
      <c r="J47" s="254">
        <v>0</v>
      </c>
      <c r="K47" s="254">
        <v>0</v>
      </c>
      <c r="L47" s="254">
        <v>0</v>
      </c>
      <c r="M47" s="254">
        <f t="shared" si="10"/>
        <v>0</v>
      </c>
      <c r="N47" s="255">
        <f t="shared" si="11"/>
        <v>0</v>
      </c>
    </row>
    <row r="48" spans="2:14" x14ac:dyDescent="0.25">
      <c r="B48" s="387"/>
      <c r="C48" s="387"/>
      <c r="D48" s="387" t="s">
        <v>563</v>
      </c>
      <c r="E48" s="253" t="s">
        <v>558</v>
      </c>
      <c r="F48" s="254">
        <v>0</v>
      </c>
      <c r="G48" s="254">
        <v>0</v>
      </c>
      <c r="H48" s="254">
        <f t="shared" si="6"/>
        <v>0</v>
      </c>
      <c r="I48" s="254">
        <v>0</v>
      </c>
      <c r="J48" s="254">
        <v>0</v>
      </c>
      <c r="K48" s="254">
        <v>0</v>
      </c>
      <c r="L48" s="254">
        <v>0</v>
      </c>
      <c r="M48" s="254">
        <f t="shared" si="7"/>
        <v>0</v>
      </c>
      <c r="N48" s="255">
        <f t="shared" si="8"/>
        <v>0</v>
      </c>
    </row>
    <row r="49" spans="2:14" x14ac:dyDescent="0.25">
      <c r="B49" s="387"/>
      <c r="C49" s="387"/>
      <c r="D49" s="387"/>
      <c r="E49" s="253" t="s">
        <v>551</v>
      </c>
      <c r="F49" s="254">
        <v>0</v>
      </c>
      <c r="G49" s="254">
        <v>0</v>
      </c>
      <c r="H49" s="254">
        <f t="shared" si="6"/>
        <v>0</v>
      </c>
      <c r="I49" s="254">
        <v>0</v>
      </c>
      <c r="J49" s="254">
        <v>0</v>
      </c>
      <c r="K49" s="254">
        <v>0</v>
      </c>
      <c r="L49" s="254">
        <v>0</v>
      </c>
      <c r="M49" s="254">
        <f t="shared" si="7"/>
        <v>0</v>
      </c>
      <c r="N49" s="255">
        <f t="shared" si="8"/>
        <v>0</v>
      </c>
    </row>
    <row r="50" spans="2:14" x14ac:dyDescent="0.25">
      <c r="B50" s="387"/>
      <c r="C50" s="387"/>
      <c r="D50" s="388" t="s">
        <v>542</v>
      </c>
      <c r="E50" s="388"/>
      <c r="F50" s="254">
        <v>0</v>
      </c>
      <c r="G50" s="254">
        <v>0</v>
      </c>
      <c r="H50" s="254">
        <f t="shared" si="6"/>
        <v>0</v>
      </c>
      <c r="I50" s="254">
        <v>0</v>
      </c>
      <c r="J50" s="254">
        <v>0</v>
      </c>
      <c r="K50" s="254">
        <v>0</v>
      </c>
      <c r="L50" s="254">
        <v>0</v>
      </c>
      <c r="M50" s="254">
        <f t="shared" si="7"/>
        <v>0</v>
      </c>
      <c r="N50" s="255">
        <f t="shared" si="8"/>
        <v>0</v>
      </c>
    </row>
    <row r="51" spans="2:14" x14ac:dyDescent="0.25">
      <c r="B51" s="387"/>
      <c r="C51" s="389" t="s">
        <v>542</v>
      </c>
      <c r="D51" s="389"/>
      <c r="E51" s="389"/>
      <c r="F51" s="254">
        <v>0</v>
      </c>
      <c r="G51" s="254">
        <v>0</v>
      </c>
      <c r="H51" s="254">
        <f t="shared" si="0"/>
        <v>0</v>
      </c>
      <c r="I51" s="254">
        <v>0</v>
      </c>
      <c r="J51" s="254">
        <v>0</v>
      </c>
      <c r="K51" s="254">
        <v>0</v>
      </c>
      <c r="L51" s="254">
        <v>0</v>
      </c>
      <c r="M51" s="254">
        <f t="shared" si="1"/>
        <v>0</v>
      </c>
      <c r="N51" s="255">
        <f t="shared" si="2"/>
        <v>0</v>
      </c>
    </row>
    <row r="52" spans="2:14" x14ac:dyDescent="0.25">
      <c r="B52" s="390" t="s">
        <v>542</v>
      </c>
      <c r="C52" s="390"/>
      <c r="D52" s="390"/>
      <c r="E52" s="390"/>
      <c r="F52" s="259">
        <v>0</v>
      </c>
      <c r="G52" s="259">
        <v>0</v>
      </c>
      <c r="H52" s="259">
        <f t="shared" si="0"/>
        <v>0</v>
      </c>
      <c r="I52" s="259">
        <v>0</v>
      </c>
      <c r="J52" s="259">
        <v>0</v>
      </c>
      <c r="K52" s="259">
        <v>0</v>
      </c>
      <c r="L52" s="259">
        <v>0</v>
      </c>
      <c r="M52" s="259">
        <f t="shared" si="1"/>
        <v>0</v>
      </c>
      <c r="N52" s="259">
        <f t="shared" si="2"/>
        <v>0</v>
      </c>
    </row>
  </sheetData>
  <mergeCells count="42">
    <mergeCell ref="B17:B29"/>
    <mergeCell ref="C17:C22"/>
    <mergeCell ref="D17:D19"/>
    <mergeCell ref="D20:D21"/>
    <mergeCell ref="D22:E22"/>
    <mergeCell ref="C23:C28"/>
    <mergeCell ref="D23:D25"/>
    <mergeCell ref="D26:D27"/>
    <mergeCell ref="D28:E28"/>
    <mergeCell ref="C29:E29"/>
    <mergeCell ref="B1:N1"/>
    <mergeCell ref="B2:E2"/>
    <mergeCell ref="F2:H2"/>
    <mergeCell ref="I2:M2"/>
    <mergeCell ref="N2:N3"/>
    <mergeCell ref="C3:E3"/>
    <mergeCell ref="B4:B16"/>
    <mergeCell ref="C4:C9"/>
    <mergeCell ref="D4:D6"/>
    <mergeCell ref="D7:D8"/>
    <mergeCell ref="D9:E9"/>
    <mergeCell ref="C10:C15"/>
    <mergeCell ref="D10:D12"/>
    <mergeCell ref="D13:D14"/>
    <mergeCell ref="D15:E15"/>
    <mergeCell ref="C16:E16"/>
    <mergeCell ref="B52:E52"/>
    <mergeCell ref="B30:B51"/>
    <mergeCell ref="C30:C35"/>
    <mergeCell ref="D30:D32"/>
    <mergeCell ref="D33:D34"/>
    <mergeCell ref="D35:E35"/>
    <mergeCell ref="C36:C41"/>
    <mergeCell ref="D36:D38"/>
    <mergeCell ref="D39:D40"/>
    <mergeCell ref="D41:E41"/>
    <mergeCell ref="C51:E51"/>
    <mergeCell ref="C42:C50"/>
    <mergeCell ref="D42:D44"/>
    <mergeCell ref="D48:D49"/>
    <mergeCell ref="D50:E50"/>
    <mergeCell ref="D45:D47"/>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BB7B3-68F4-4DC0-8FBA-92E02D530B59}">
  <dimension ref="B1:J68"/>
  <sheetViews>
    <sheetView workbookViewId="0">
      <selection activeCell="C28" sqref="C28"/>
    </sheetView>
  </sheetViews>
  <sheetFormatPr defaultColWidth="12.28515625" defaultRowHeight="15" x14ac:dyDescent="0.25"/>
  <cols>
    <col min="1" max="1" width="3.28515625" style="264" customWidth="1"/>
    <col min="2" max="2" width="32.28515625" style="264" bestFit="1" customWidth="1"/>
    <col min="3" max="3" width="18.140625" style="264" bestFit="1" customWidth="1"/>
    <col min="4" max="4" width="21.85546875" style="264" bestFit="1" customWidth="1"/>
    <col min="5" max="5" width="12.28515625" style="264" bestFit="1"/>
    <col min="6" max="6" width="13.5703125" style="264" bestFit="1" customWidth="1"/>
    <col min="7" max="7" width="12.5703125" style="264" bestFit="1" customWidth="1"/>
    <col min="8" max="8" width="17" style="264" bestFit="1" customWidth="1"/>
    <col min="9" max="9" width="16.28515625" style="264" customWidth="1"/>
    <col min="10" max="11" width="12.140625" style="264" customWidth="1"/>
    <col min="12" max="14" width="12.28515625" style="264"/>
    <col min="15" max="15" width="6.7109375" style="264" customWidth="1"/>
    <col min="16" max="20" width="12.28515625" style="264"/>
    <col min="21" max="21" width="7.140625" style="264" customWidth="1"/>
    <col min="22" max="26" width="12.28515625" style="264"/>
    <col min="27" max="27" width="7.140625" style="264" customWidth="1"/>
    <col min="28" max="255" width="12.28515625" style="264"/>
    <col min="256" max="256" width="5.28515625" style="264" customWidth="1"/>
    <col min="257" max="257" width="3.28515625" style="264" customWidth="1"/>
    <col min="258" max="258" width="17" style="264" bestFit="1" customWidth="1"/>
    <col min="259" max="267" width="12.140625" style="264" customWidth="1"/>
    <col min="268" max="511" width="12.28515625" style="264"/>
    <col min="512" max="512" width="5.28515625" style="264" customWidth="1"/>
    <col min="513" max="513" width="3.28515625" style="264" customWidth="1"/>
    <col min="514" max="514" width="17" style="264" bestFit="1" customWidth="1"/>
    <col min="515" max="523" width="12.140625" style="264" customWidth="1"/>
    <col min="524" max="767" width="12.28515625" style="264"/>
    <col min="768" max="768" width="5.28515625" style="264" customWidth="1"/>
    <col min="769" max="769" width="3.28515625" style="264" customWidth="1"/>
    <col min="770" max="770" width="17" style="264" bestFit="1" customWidth="1"/>
    <col min="771" max="779" width="12.140625" style="264" customWidth="1"/>
    <col min="780" max="1023" width="12.28515625" style="264"/>
    <col min="1024" max="1024" width="5.28515625" style="264" customWidth="1"/>
    <col min="1025" max="1025" width="3.28515625" style="264" customWidth="1"/>
    <col min="1026" max="1026" width="17" style="264" bestFit="1" customWidth="1"/>
    <col min="1027" max="1035" width="12.140625" style="264" customWidth="1"/>
    <col min="1036" max="1279" width="12.28515625" style="264"/>
    <col min="1280" max="1280" width="5.28515625" style="264" customWidth="1"/>
    <col min="1281" max="1281" width="3.28515625" style="264" customWidth="1"/>
    <col min="1282" max="1282" width="17" style="264" bestFit="1" customWidth="1"/>
    <col min="1283" max="1291" width="12.140625" style="264" customWidth="1"/>
    <col min="1292" max="1535" width="12.28515625" style="264"/>
    <col min="1536" max="1536" width="5.28515625" style="264" customWidth="1"/>
    <col min="1537" max="1537" width="3.28515625" style="264" customWidth="1"/>
    <col min="1538" max="1538" width="17" style="264" bestFit="1" customWidth="1"/>
    <col min="1539" max="1547" width="12.140625" style="264" customWidth="1"/>
    <col min="1548" max="1791" width="12.28515625" style="264"/>
    <col min="1792" max="1792" width="5.28515625" style="264" customWidth="1"/>
    <col min="1793" max="1793" width="3.28515625" style="264" customWidth="1"/>
    <col min="1794" max="1794" width="17" style="264" bestFit="1" customWidth="1"/>
    <col min="1795" max="1803" width="12.140625" style="264" customWidth="1"/>
    <col min="1804" max="2047" width="12.28515625" style="264"/>
    <col min="2048" max="2048" width="5.28515625" style="264" customWidth="1"/>
    <col min="2049" max="2049" width="3.28515625" style="264" customWidth="1"/>
    <col min="2050" max="2050" width="17" style="264" bestFit="1" customWidth="1"/>
    <col min="2051" max="2059" width="12.140625" style="264" customWidth="1"/>
    <col min="2060" max="2303" width="12.28515625" style="264"/>
    <col min="2304" max="2304" width="5.28515625" style="264" customWidth="1"/>
    <col min="2305" max="2305" width="3.28515625" style="264" customWidth="1"/>
    <col min="2306" max="2306" width="17" style="264" bestFit="1" customWidth="1"/>
    <col min="2307" max="2315" width="12.140625" style="264" customWidth="1"/>
    <col min="2316" max="2559" width="12.28515625" style="264"/>
    <col min="2560" max="2560" width="5.28515625" style="264" customWidth="1"/>
    <col min="2561" max="2561" width="3.28515625" style="264" customWidth="1"/>
    <col min="2562" max="2562" width="17" style="264" bestFit="1" customWidth="1"/>
    <col min="2563" max="2571" width="12.140625" style="264" customWidth="1"/>
    <col min="2572" max="2815" width="12.28515625" style="264"/>
    <col min="2816" max="2816" width="5.28515625" style="264" customWidth="1"/>
    <col min="2817" max="2817" width="3.28515625" style="264" customWidth="1"/>
    <col min="2818" max="2818" width="17" style="264" bestFit="1" customWidth="1"/>
    <col min="2819" max="2827" width="12.140625" style="264" customWidth="1"/>
    <col min="2828" max="3071" width="12.28515625" style="264"/>
    <col min="3072" max="3072" width="5.28515625" style="264" customWidth="1"/>
    <col min="3073" max="3073" width="3.28515625" style="264" customWidth="1"/>
    <col min="3074" max="3074" width="17" style="264" bestFit="1" customWidth="1"/>
    <col min="3075" max="3083" width="12.140625" style="264" customWidth="1"/>
    <col min="3084" max="3327" width="12.28515625" style="264"/>
    <col min="3328" max="3328" width="5.28515625" style="264" customWidth="1"/>
    <col min="3329" max="3329" width="3.28515625" style="264" customWidth="1"/>
    <col min="3330" max="3330" width="17" style="264" bestFit="1" customWidth="1"/>
    <col min="3331" max="3339" width="12.140625" style="264" customWidth="1"/>
    <col min="3340" max="3583" width="12.28515625" style="264"/>
    <col min="3584" max="3584" width="5.28515625" style="264" customWidth="1"/>
    <col min="3585" max="3585" width="3.28515625" style="264" customWidth="1"/>
    <col min="3586" max="3586" width="17" style="264" bestFit="1" customWidth="1"/>
    <col min="3587" max="3595" width="12.140625" style="264" customWidth="1"/>
    <col min="3596" max="3839" width="12.28515625" style="264"/>
    <col min="3840" max="3840" width="5.28515625" style="264" customWidth="1"/>
    <col min="3841" max="3841" width="3.28515625" style="264" customWidth="1"/>
    <col min="3842" max="3842" width="17" style="264" bestFit="1" customWidth="1"/>
    <col min="3843" max="3851" width="12.140625" style="264" customWidth="1"/>
    <col min="3852" max="4095" width="12.28515625" style="264"/>
    <col min="4096" max="4096" width="5.28515625" style="264" customWidth="1"/>
    <col min="4097" max="4097" width="3.28515625" style="264" customWidth="1"/>
    <col min="4098" max="4098" width="17" style="264" bestFit="1" customWidth="1"/>
    <col min="4099" max="4107" width="12.140625" style="264" customWidth="1"/>
    <col min="4108" max="4351" width="12.28515625" style="264"/>
    <col min="4352" max="4352" width="5.28515625" style="264" customWidth="1"/>
    <col min="4353" max="4353" width="3.28515625" style="264" customWidth="1"/>
    <col min="4354" max="4354" width="17" style="264" bestFit="1" customWidth="1"/>
    <col min="4355" max="4363" width="12.140625" style="264" customWidth="1"/>
    <col min="4364" max="4607" width="12.28515625" style="264"/>
    <col min="4608" max="4608" width="5.28515625" style="264" customWidth="1"/>
    <col min="4609" max="4609" width="3.28515625" style="264" customWidth="1"/>
    <col min="4610" max="4610" width="17" style="264" bestFit="1" customWidth="1"/>
    <col min="4611" max="4619" width="12.140625" style="264" customWidth="1"/>
    <col min="4620" max="4863" width="12.28515625" style="264"/>
    <col min="4864" max="4864" width="5.28515625" style="264" customWidth="1"/>
    <col min="4865" max="4865" width="3.28515625" style="264" customWidth="1"/>
    <col min="4866" max="4866" width="17" style="264" bestFit="1" customWidth="1"/>
    <col min="4867" max="4875" width="12.140625" style="264" customWidth="1"/>
    <col min="4876" max="5119" width="12.28515625" style="264"/>
    <col min="5120" max="5120" width="5.28515625" style="264" customWidth="1"/>
    <col min="5121" max="5121" width="3.28515625" style="264" customWidth="1"/>
    <col min="5122" max="5122" width="17" style="264" bestFit="1" customWidth="1"/>
    <col min="5123" max="5131" width="12.140625" style="264" customWidth="1"/>
    <col min="5132" max="5375" width="12.28515625" style="264"/>
    <col min="5376" max="5376" width="5.28515625" style="264" customWidth="1"/>
    <col min="5377" max="5377" width="3.28515625" style="264" customWidth="1"/>
    <col min="5378" max="5378" width="17" style="264" bestFit="1" customWidth="1"/>
    <col min="5379" max="5387" width="12.140625" style="264" customWidth="1"/>
    <col min="5388" max="5631" width="12.28515625" style="264"/>
    <col min="5632" max="5632" width="5.28515625" style="264" customWidth="1"/>
    <col min="5633" max="5633" width="3.28515625" style="264" customWidth="1"/>
    <col min="5634" max="5634" width="17" style="264" bestFit="1" customWidth="1"/>
    <col min="5635" max="5643" width="12.140625" style="264" customWidth="1"/>
    <col min="5644" max="5887" width="12.28515625" style="264"/>
    <col min="5888" max="5888" width="5.28515625" style="264" customWidth="1"/>
    <col min="5889" max="5889" width="3.28515625" style="264" customWidth="1"/>
    <col min="5890" max="5890" width="17" style="264" bestFit="1" customWidth="1"/>
    <col min="5891" max="5899" width="12.140625" style="264" customWidth="1"/>
    <col min="5900" max="6143" width="12.28515625" style="264"/>
    <col min="6144" max="6144" width="5.28515625" style="264" customWidth="1"/>
    <col min="6145" max="6145" width="3.28515625" style="264" customWidth="1"/>
    <col min="6146" max="6146" width="17" style="264" bestFit="1" customWidth="1"/>
    <col min="6147" max="6155" width="12.140625" style="264" customWidth="1"/>
    <col min="6156" max="6399" width="12.28515625" style="264"/>
    <col min="6400" max="6400" width="5.28515625" style="264" customWidth="1"/>
    <col min="6401" max="6401" width="3.28515625" style="264" customWidth="1"/>
    <col min="6402" max="6402" width="17" style="264" bestFit="1" customWidth="1"/>
    <col min="6403" max="6411" width="12.140625" style="264" customWidth="1"/>
    <col min="6412" max="6655" width="12.28515625" style="264"/>
    <col min="6656" max="6656" width="5.28515625" style="264" customWidth="1"/>
    <col min="6657" max="6657" width="3.28515625" style="264" customWidth="1"/>
    <col min="6658" max="6658" width="17" style="264" bestFit="1" customWidth="1"/>
    <col min="6659" max="6667" width="12.140625" style="264" customWidth="1"/>
    <col min="6668" max="6911" width="12.28515625" style="264"/>
    <col min="6912" max="6912" width="5.28515625" style="264" customWidth="1"/>
    <col min="6913" max="6913" width="3.28515625" style="264" customWidth="1"/>
    <col min="6914" max="6914" width="17" style="264" bestFit="1" customWidth="1"/>
    <col min="6915" max="6923" width="12.140625" style="264" customWidth="1"/>
    <col min="6924" max="7167" width="12.28515625" style="264"/>
    <col min="7168" max="7168" width="5.28515625" style="264" customWidth="1"/>
    <col min="7169" max="7169" width="3.28515625" style="264" customWidth="1"/>
    <col min="7170" max="7170" width="17" style="264" bestFit="1" customWidth="1"/>
    <col min="7171" max="7179" width="12.140625" style="264" customWidth="1"/>
    <col min="7180" max="7423" width="12.28515625" style="264"/>
    <col min="7424" max="7424" width="5.28515625" style="264" customWidth="1"/>
    <col min="7425" max="7425" width="3.28515625" style="264" customWidth="1"/>
    <col min="7426" max="7426" width="17" style="264" bestFit="1" customWidth="1"/>
    <col min="7427" max="7435" width="12.140625" style="264" customWidth="1"/>
    <col min="7436" max="7679" width="12.28515625" style="264"/>
    <col min="7680" max="7680" width="5.28515625" style="264" customWidth="1"/>
    <col min="7681" max="7681" width="3.28515625" style="264" customWidth="1"/>
    <col min="7682" max="7682" width="17" style="264" bestFit="1" customWidth="1"/>
    <col min="7683" max="7691" width="12.140625" style="264" customWidth="1"/>
    <col min="7692" max="7935" width="12.28515625" style="264"/>
    <col min="7936" max="7936" width="5.28515625" style="264" customWidth="1"/>
    <col min="7937" max="7937" width="3.28515625" style="264" customWidth="1"/>
    <col min="7938" max="7938" width="17" style="264" bestFit="1" customWidth="1"/>
    <col min="7939" max="7947" width="12.140625" style="264" customWidth="1"/>
    <col min="7948" max="8191" width="12.28515625" style="264"/>
    <col min="8192" max="8192" width="5.28515625" style="264" customWidth="1"/>
    <col min="8193" max="8193" width="3.28515625" style="264" customWidth="1"/>
    <col min="8194" max="8194" width="17" style="264" bestFit="1" customWidth="1"/>
    <col min="8195" max="8203" width="12.140625" style="264" customWidth="1"/>
    <col min="8204" max="8447" width="12.28515625" style="264"/>
    <col min="8448" max="8448" width="5.28515625" style="264" customWidth="1"/>
    <col min="8449" max="8449" width="3.28515625" style="264" customWidth="1"/>
    <col min="8450" max="8450" width="17" style="264" bestFit="1" customWidth="1"/>
    <col min="8451" max="8459" width="12.140625" style="264" customWidth="1"/>
    <col min="8460" max="8703" width="12.28515625" style="264"/>
    <col min="8704" max="8704" width="5.28515625" style="264" customWidth="1"/>
    <col min="8705" max="8705" width="3.28515625" style="264" customWidth="1"/>
    <col min="8706" max="8706" width="17" style="264" bestFit="1" customWidth="1"/>
    <col min="8707" max="8715" width="12.140625" style="264" customWidth="1"/>
    <col min="8716" max="8959" width="12.28515625" style="264"/>
    <col min="8960" max="8960" width="5.28515625" style="264" customWidth="1"/>
    <col min="8961" max="8961" width="3.28515625" style="264" customWidth="1"/>
    <col min="8962" max="8962" width="17" style="264" bestFit="1" customWidth="1"/>
    <col min="8963" max="8971" width="12.140625" style="264" customWidth="1"/>
    <col min="8972" max="9215" width="12.28515625" style="264"/>
    <col min="9216" max="9216" width="5.28515625" style="264" customWidth="1"/>
    <col min="9217" max="9217" width="3.28515625" style="264" customWidth="1"/>
    <col min="9218" max="9218" width="17" style="264" bestFit="1" customWidth="1"/>
    <col min="9219" max="9227" width="12.140625" style="264" customWidth="1"/>
    <col min="9228" max="9471" width="12.28515625" style="264"/>
    <col min="9472" max="9472" width="5.28515625" style="264" customWidth="1"/>
    <col min="9473" max="9473" width="3.28515625" style="264" customWidth="1"/>
    <col min="9474" max="9474" width="17" style="264" bestFit="1" customWidth="1"/>
    <col min="9475" max="9483" width="12.140625" style="264" customWidth="1"/>
    <col min="9484" max="9727" width="12.28515625" style="264"/>
    <col min="9728" max="9728" width="5.28515625" style="264" customWidth="1"/>
    <col min="9729" max="9729" width="3.28515625" style="264" customWidth="1"/>
    <col min="9730" max="9730" width="17" style="264" bestFit="1" customWidth="1"/>
    <col min="9731" max="9739" width="12.140625" style="264" customWidth="1"/>
    <col min="9740" max="9983" width="12.28515625" style="264"/>
    <col min="9984" max="9984" width="5.28515625" style="264" customWidth="1"/>
    <col min="9985" max="9985" width="3.28515625" style="264" customWidth="1"/>
    <col min="9986" max="9986" width="17" style="264" bestFit="1" customWidth="1"/>
    <col min="9987" max="9995" width="12.140625" style="264" customWidth="1"/>
    <col min="9996" max="10239" width="12.28515625" style="264"/>
    <col min="10240" max="10240" width="5.28515625" style="264" customWidth="1"/>
    <col min="10241" max="10241" width="3.28515625" style="264" customWidth="1"/>
    <col min="10242" max="10242" width="17" style="264" bestFit="1" customWidth="1"/>
    <col min="10243" max="10251" width="12.140625" style="264" customWidth="1"/>
    <col min="10252" max="10495" width="12.28515625" style="264"/>
    <col min="10496" max="10496" width="5.28515625" style="264" customWidth="1"/>
    <col min="10497" max="10497" width="3.28515625" style="264" customWidth="1"/>
    <col min="10498" max="10498" width="17" style="264" bestFit="1" customWidth="1"/>
    <col min="10499" max="10507" width="12.140625" style="264" customWidth="1"/>
    <col min="10508" max="10751" width="12.28515625" style="264"/>
    <col min="10752" max="10752" width="5.28515625" style="264" customWidth="1"/>
    <col min="10753" max="10753" width="3.28515625" style="264" customWidth="1"/>
    <col min="10754" max="10754" width="17" style="264" bestFit="1" customWidth="1"/>
    <col min="10755" max="10763" width="12.140625" style="264" customWidth="1"/>
    <col min="10764" max="11007" width="12.28515625" style="264"/>
    <col min="11008" max="11008" width="5.28515625" style="264" customWidth="1"/>
    <col min="11009" max="11009" width="3.28515625" style="264" customWidth="1"/>
    <col min="11010" max="11010" width="17" style="264" bestFit="1" customWidth="1"/>
    <col min="11011" max="11019" width="12.140625" style="264" customWidth="1"/>
    <col min="11020" max="11263" width="12.28515625" style="264"/>
    <col min="11264" max="11264" width="5.28515625" style="264" customWidth="1"/>
    <col min="11265" max="11265" width="3.28515625" style="264" customWidth="1"/>
    <col min="11266" max="11266" width="17" style="264" bestFit="1" customWidth="1"/>
    <col min="11267" max="11275" width="12.140625" style="264" customWidth="1"/>
    <col min="11276" max="11519" width="12.28515625" style="264"/>
    <col min="11520" max="11520" width="5.28515625" style="264" customWidth="1"/>
    <col min="11521" max="11521" width="3.28515625" style="264" customWidth="1"/>
    <col min="11522" max="11522" width="17" style="264" bestFit="1" customWidth="1"/>
    <col min="11523" max="11531" width="12.140625" style="264" customWidth="1"/>
    <col min="11532" max="11775" width="12.28515625" style="264"/>
    <col min="11776" max="11776" width="5.28515625" style="264" customWidth="1"/>
    <col min="11777" max="11777" width="3.28515625" style="264" customWidth="1"/>
    <col min="11778" max="11778" width="17" style="264" bestFit="1" customWidth="1"/>
    <col min="11779" max="11787" width="12.140625" style="264" customWidth="1"/>
    <col min="11788" max="12031" width="12.28515625" style="264"/>
    <col min="12032" max="12032" width="5.28515625" style="264" customWidth="1"/>
    <col min="12033" max="12033" width="3.28515625" style="264" customWidth="1"/>
    <col min="12034" max="12034" width="17" style="264" bestFit="1" customWidth="1"/>
    <col min="12035" max="12043" width="12.140625" style="264" customWidth="1"/>
    <col min="12044" max="12287" width="12.28515625" style="264"/>
    <col min="12288" max="12288" width="5.28515625" style="264" customWidth="1"/>
    <col min="12289" max="12289" width="3.28515625" style="264" customWidth="1"/>
    <col min="12290" max="12290" width="17" style="264" bestFit="1" customWidth="1"/>
    <col min="12291" max="12299" width="12.140625" style="264" customWidth="1"/>
    <col min="12300" max="12543" width="12.28515625" style="264"/>
    <col min="12544" max="12544" width="5.28515625" style="264" customWidth="1"/>
    <col min="12545" max="12545" width="3.28515625" style="264" customWidth="1"/>
    <col min="12546" max="12546" width="17" style="264" bestFit="1" customWidth="1"/>
    <col min="12547" max="12555" width="12.140625" style="264" customWidth="1"/>
    <col min="12556" max="12799" width="12.28515625" style="264"/>
    <col min="12800" max="12800" width="5.28515625" style="264" customWidth="1"/>
    <col min="12801" max="12801" width="3.28515625" style="264" customWidth="1"/>
    <col min="12802" max="12802" width="17" style="264" bestFit="1" customWidth="1"/>
    <col min="12803" max="12811" width="12.140625" style="264" customWidth="1"/>
    <col min="12812" max="13055" width="12.28515625" style="264"/>
    <col min="13056" max="13056" width="5.28515625" style="264" customWidth="1"/>
    <col min="13057" max="13057" width="3.28515625" style="264" customWidth="1"/>
    <col min="13058" max="13058" width="17" style="264" bestFit="1" customWidth="1"/>
    <col min="13059" max="13067" width="12.140625" style="264" customWidth="1"/>
    <col min="13068" max="13311" width="12.28515625" style="264"/>
    <col min="13312" max="13312" width="5.28515625" style="264" customWidth="1"/>
    <col min="13313" max="13313" width="3.28515625" style="264" customWidth="1"/>
    <col min="13314" max="13314" width="17" style="264" bestFit="1" customWidth="1"/>
    <col min="13315" max="13323" width="12.140625" style="264" customWidth="1"/>
    <col min="13324" max="13567" width="12.28515625" style="264"/>
    <col min="13568" max="13568" width="5.28515625" style="264" customWidth="1"/>
    <col min="13569" max="13569" width="3.28515625" style="264" customWidth="1"/>
    <col min="13570" max="13570" width="17" style="264" bestFit="1" customWidth="1"/>
    <col min="13571" max="13579" width="12.140625" style="264" customWidth="1"/>
    <col min="13580" max="13823" width="12.28515625" style="264"/>
    <col min="13824" max="13824" width="5.28515625" style="264" customWidth="1"/>
    <col min="13825" max="13825" width="3.28515625" style="264" customWidth="1"/>
    <col min="13826" max="13826" width="17" style="264" bestFit="1" customWidth="1"/>
    <col min="13827" max="13835" width="12.140625" style="264" customWidth="1"/>
    <col min="13836" max="14079" width="12.28515625" style="264"/>
    <col min="14080" max="14080" width="5.28515625" style="264" customWidth="1"/>
    <col min="14081" max="14081" width="3.28515625" style="264" customWidth="1"/>
    <col min="14082" max="14082" width="17" style="264" bestFit="1" customWidth="1"/>
    <col min="14083" max="14091" width="12.140625" style="264" customWidth="1"/>
    <col min="14092" max="14335" width="12.28515625" style="264"/>
    <col min="14336" max="14336" width="5.28515625" style="264" customWidth="1"/>
    <col min="14337" max="14337" width="3.28515625" style="264" customWidth="1"/>
    <col min="14338" max="14338" width="17" style="264" bestFit="1" customWidth="1"/>
    <col min="14339" max="14347" width="12.140625" style="264" customWidth="1"/>
    <col min="14348" max="14591" width="12.28515625" style="264"/>
    <col min="14592" max="14592" width="5.28515625" style="264" customWidth="1"/>
    <col min="14593" max="14593" width="3.28515625" style="264" customWidth="1"/>
    <col min="14594" max="14594" width="17" style="264" bestFit="1" customWidth="1"/>
    <col min="14595" max="14603" width="12.140625" style="264" customWidth="1"/>
    <col min="14604" max="14847" width="12.28515625" style="264"/>
    <col min="14848" max="14848" width="5.28515625" style="264" customWidth="1"/>
    <col min="14849" max="14849" width="3.28515625" style="264" customWidth="1"/>
    <col min="14850" max="14850" width="17" style="264" bestFit="1" customWidth="1"/>
    <col min="14851" max="14859" width="12.140625" style="264" customWidth="1"/>
    <col min="14860" max="15103" width="12.28515625" style="264"/>
    <col min="15104" max="15104" width="5.28515625" style="264" customWidth="1"/>
    <col min="15105" max="15105" width="3.28515625" style="264" customWidth="1"/>
    <col min="15106" max="15106" width="17" style="264" bestFit="1" customWidth="1"/>
    <col min="15107" max="15115" width="12.140625" style="264" customWidth="1"/>
    <col min="15116" max="15359" width="12.28515625" style="264"/>
    <col min="15360" max="15360" width="5.28515625" style="264" customWidth="1"/>
    <col min="15361" max="15361" width="3.28515625" style="264" customWidth="1"/>
    <col min="15362" max="15362" width="17" style="264" bestFit="1" customWidth="1"/>
    <col min="15363" max="15371" width="12.140625" style="264" customWidth="1"/>
    <col min="15372" max="15615" width="12.28515625" style="264"/>
    <col min="15616" max="15616" width="5.28515625" style="264" customWidth="1"/>
    <col min="15617" max="15617" width="3.28515625" style="264" customWidth="1"/>
    <col min="15618" max="15618" width="17" style="264" bestFit="1" customWidth="1"/>
    <col min="15619" max="15627" width="12.140625" style="264" customWidth="1"/>
    <col min="15628" max="15871" width="12.28515625" style="264"/>
    <col min="15872" max="15872" width="5.28515625" style="264" customWidth="1"/>
    <col min="15873" max="15873" width="3.28515625" style="264" customWidth="1"/>
    <col min="15874" max="15874" width="17" style="264" bestFit="1" customWidth="1"/>
    <col min="15875" max="15883" width="12.140625" style="264" customWidth="1"/>
    <col min="15884" max="16127" width="12.28515625" style="264"/>
    <col min="16128" max="16128" width="5.28515625" style="264" customWidth="1"/>
    <col min="16129" max="16129" width="3.28515625" style="264" customWidth="1"/>
    <col min="16130" max="16130" width="17" style="264" bestFit="1" customWidth="1"/>
    <col min="16131" max="16139" width="12.140625" style="264" customWidth="1"/>
    <col min="16140" max="16384" width="12.28515625" style="264"/>
  </cols>
  <sheetData>
    <row r="1" spans="2:10" s="260" customFormat="1" ht="12.75" x14ac:dyDescent="0.2"/>
    <row r="2" spans="2:10" s="260" customFormat="1" ht="35.25" customHeight="1" x14ac:dyDescent="0.3">
      <c r="B2" s="266" t="s">
        <v>47</v>
      </c>
    </row>
    <row r="3" spans="2:10" s="260" customFormat="1" ht="14.25" customHeight="1" x14ac:dyDescent="0.2"/>
    <row r="4" spans="2:10" s="260" customFormat="1" ht="15.75" x14ac:dyDescent="0.25">
      <c r="B4" s="261" t="s">
        <v>573</v>
      </c>
    </row>
    <row r="5" spans="2:10" s="260" customFormat="1" ht="13.5" thickBot="1" x14ac:dyDescent="0.25"/>
    <row r="6" spans="2:10" s="260" customFormat="1" ht="15.75" thickBot="1" x14ac:dyDescent="0.3">
      <c r="B6" s="267" t="s">
        <v>574</v>
      </c>
      <c r="C6" s="262"/>
    </row>
    <row r="7" spans="2:10" s="270" customFormat="1" x14ac:dyDescent="0.25">
      <c r="B7" s="268" t="s">
        <v>575</v>
      </c>
      <c r="C7" s="269">
        <f>C28</f>
        <v>20.5</v>
      </c>
    </row>
    <row r="8" spans="2:10" s="270" customFormat="1" x14ac:dyDescent="0.25">
      <c r="B8" s="268" t="s">
        <v>576</v>
      </c>
      <c r="C8" s="271">
        <f>D28</f>
        <v>1.8000000000000002E-2</v>
      </c>
    </row>
    <row r="9" spans="2:10" s="270" customFormat="1" x14ac:dyDescent="0.25">
      <c r="B9" s="268" t="s">
        <v>577</v>
      </c>
      <c r="C9" s="272">
        <f>G28</f>
        <v>3.2000000000000001E-2</v>
      </c>
    </row>
    <row r="10" spans="2:10" s="270" customFormat="1" x14ac:dyDescent="0.25">
      <c r="B10" s="268" t="s">
        <v>578</v>
      </c>
      <c r="C10" s="272">
        <f>E28</f>
        <v>2.4999999999999998E-2</v>
      </c>
    </row>
    <row r="11" spans="2:10" s="270" customFormat="1" ht="15.75" thickBot="1" x14ac:dyDescent="0.3">
      <c r="B11" s="273" t="s">
        <v>579</v>
      </c>
      <c r="C11" s="274">
        <f>F28</f>
        <v>5.4000000000000003E-3</v>
      </c>
    </row>
    <row r="12" spans="2:10" s="270" customFormat="1" x14ac:dyDescent="0.25"/>
    <row r="13" spans="2:10" s="270" customFormat="1" x14ac:dyDescent="0.25"/>
    <row r="15" spans="2:10" x14ac:dyDescent="0.25">
      <c r="B15" s="275" t="str">
        <f>B6</f>
        <v>3.1 Ietekme uz vidi</v>
      </c>
      <c r="C15" s="263"/>
      <c r="D15" s="263"/>
      <c r="E15" s="263"/>
      <c r="F15" s="263"/>
      <c r="G15" s="263"/>
      <c r="H15" s="263"/>
    </row>
    <row r="16" spans="2:10" ht="15.75" thickBot="1" x14ac:dyDescent="0.3">
      <c r="B16" s="263"/>
      <c r="C16" s="276"/>
      <c r="D16" s="276"/>
      <c r="E16" s="276"/>
      <c r="F16" s="276"/>
      <c r="G16" s="276"/>
      <c r="H16" s="276"/>
      <c r="I16" s="270"/>
      <c r="J16" s="270"/>
    </row>
    <row r="17" spans="2:10" ht="15.75" thickBot="1" x14ac:dyDescent="0.3">
      <c r="B17" s="401" t="s">
        <v>580</v>
      </c>
      <c r="C17" s="403" t="s">
        <v>581</v>
      </c>
      <c r="D17" s="404"/>
      <c r="E17" s="404"/>
      <c r="F17" s="404"/>
      <c r="G17" s="405"/>
      <c r="H17" s="277"/>
      <c r="I17" s="277"/>
      <c r="J17" s="270"/>
    </row>
    <row r="18" spans="2:10" ht="45.75" thickBot="1" x14ac:dyDescent="0.3">
      <c r="B18" s="402"/>
      <c r="C18" s="278" t="s">
        <v>582</v>
      </c>
      <c r="D18" s="279" t="s">
        <v>583</v>
      </c>
      <c r="E18" s="279" t="s">
        <v>584</v>
      </c>
      <c r="F18" s="279" t="s">
        <v>585</v>
      </c>
      <c r="G18" s="280" t="s">
        <v>586</v>
      </c>
      <c r="H18" s="281"/>
      <c r="I18" s="281"/>
      <c r="J18" s="270"/>
    </row>
    <row r="19" spans="2:10" x14ac:dyDescent="0.25">
      <c r="B19" s="282" t="s">
        <v>587</v>
      </c>
      <c r="C19" s="283">
        <v>2</v>
      </c>
      <c r="D19" s="284">
        <v>2E-3</v>
      </c>
      <c r="E19" s="285">
        <v>3.0000000000000001E-3</v>
      </c>
      <c r="F19" s="285">
        <v>2.0000000000000001E-4</v>
      </c>
      <c r="G19" s="286">
        <v>4.0000000000000001E-3</v>
      </c>
      <c r="H19" s="287"/>
      <c r="I19" s="287"/>
      <c r="J19" s="270"/>
    </row>
    <row r="20" spans="2:10" x14ac:dyDescent="0.25">
      <c r="B20" s="288" t="s">
        <v>588</v>
      </c>
      <c r="C20" s="289">
        <v>1</v>
      </c>
      <c r="D20" s="290">
        <v>2E-3</v>
      </c>
      <c r="E20" s="291">
        <v>3.0000000000000001E-3</v>
      </c>
      <c r="F20" s="291">
        <v>2.0000000000000001E-4</v>
      </c>
      <c r="G20" s="292">
        <v>4.0000000000000001E-3</v>
      </c>
      <c r="H20" s="287"/>
      <c r="I20" s="287"/>
      <c r="J20" s="270"/>
    </row>
    <row r="21" spans="2:10" x14ac:dyDescent="0.25">
      <c r="B21" s="288" t="s">
        <v>589</v>
      </c>
      <c r="C21" s="289">
        <v>0.5</v>
      </c>
      <c r="D21" s="290">
        <v>2E-3</v>
      </c>
      <c r="E21" s="291">
        <v>3.0000000000000001E-3</v>
      </c>
      <c r="F21" s="291">
        <v>2.0000000000000001E-4</v>
      </c>
      <c r="G21" s="292">
        <v>4.0000000000000001E-3</v>
      </c>
      <c r="H21" s="287"/>
      <c r="I21" s="287"/>
      <c r="J21" s="270"/>
    </row>
    <row r="22" spans="2:10" x14ac:dyDescent="0.25">
      <c r="B22" s="288" t="s">
        <v>590</v>
      </c>
      <c r="C22" s="289">
        <v>0.5</v>
      </c>
      <c r="D22" s="290">
        <v>2E-3</v>
      </c>
      <c r="E22" s="291">
        <v>3.0000000000000001E-3</v>
      </c>
      <c r="F22" s="291">
        <v>2.0000000000000001E-4</v>
      </c>
      <c r="G22" s="292">
        <v>4.0000000000000001E-3</v>
      </c>
      <c r="H22" s="287"/>
      <c r="I22" s="287"/>
      <c r="J22" s="270"/>
    </row>
    <row r="23" spans="2:10" x14ac:dyDescent="0.25">
      <c r="B23" s="288" t="s">
        <v>61</v>
      </c>
      <c r="C23" s="289">
        <v>0.5</v>
      </c>
      <c r="D23" s="290">
        <v>2E-3</v>
      </c>
      <c r="E23" s="291">
        <v>3.0000000000000001E-3</v>
      </c>
      <c r="F23" s="291">
        <v>2.0000000000000001E-4</v>
      </c>
      <c r="G23" s="292">
        <v>4.0000000000000001E-3</v>
      </c>
      <c r="H23" s="287"/>
      <c r="I23" s="287"/>
      <c r="J23" s="270"/>
    </row>
    <row r="24" spans="2:10" x14ac:dyDescent="0.25">
      <c r="B24" s="288" t="s">
        <v>591</v>
      </c>
      <c r="C24" s="289">
        <v>0.5</v>
      </c>
      <c r="D24" s="290">
        <v>2E-3</v>
      </c>
      <c r="E24" s="291">
        <v>3.0000000000000001E-3</v>
      </c>
      <c r="F24" s="291">
        <v>2.0000000000000001E-4</v>
      </c>
      <c r="G24" s="292">
        <v>4.0000000000000001E-3</v>
      </c>
      <c r="H24" s="287"/>
      <c r="I24" s="287"/>
      <c r="J24" s="270"/>
    </row>
    <row r="25" spans="2:10" ht="15.75" thickBot="1" x14ac:dyDescent="0.3">
      <c r="B25" s="293" t="s">
        <v>592</v>
      </c>
      <c r="C25" s="294">
        <v>0.5</v>
      </c>
      <c r="D25" s="295">
        <v>2E-3</v>
      </c>
      <c r="E25" s="296">
        <v>3.0000000000000001E-3</v>
      </c>
      <c r="F25" s="296">
        <v>2.0000000000000001E-4</v>
      </c>
      <c r="G25" s="297">
        <v>4.0000000000000001E-3</v>
      </c>
      <c r="H25" s="287"/>
      <c r="I25" s="287"/>
      <c r="J25" s="270"/>
    </row>
    <row r="26" spans="2:10" x14ac:dyDescent="0.25">
      <c r="B26" s="298" t="s">
        <v>593</v>
      </c>
      <c r="C26" s="283">
        <f>SUM(C19:C25)</f>
        <v>5.5</v>
      </c>
      <c r="D26" s="284">
        <f t="shared" ref="D26:G26" si="0">SUM(D19:D25)</f>
        <v>1.4E-2</v>
      </c>
      <c r="E26" s="284">
        <f t="shared" si="0"/>
        <v>2.0999999999999998E-2</v>
      </c>
      <c r="F26" s="284">
        <f t="shared" si="0"/>
        <v>1.4000000000000002E-3</v>
      </c>
      <c r="G26" s="299">
        <f t="shared" si="0"/>
        <v>2.8000000000000001E-2</v>
      </c>
      <c r="H26" s="287"/>
      <c r="I26" s="287"/>
      <c r="J26" s="270"/>
    </row>
    <row r="27" spans="2:10" ht="15.75" thickBot="1" x14ac:dyDescent="0.3">
      <c r="B27" s="300" t="s">
        <v>594</v>
      </c>
      <c r="C27" s="294">
        <v>15</v>
      </c>
      <c r="D27" s="295">
        <v>4.0000000000000001E-3</v>
      </c>
      <c r="E27" s="295">
        <v>4.0000000000000001E-3</v>
      </c>
      <c r="F27" s="295">
        <v>4.0000000000000001E-3</v>
      </c>
      <c r="G27" s="301">
        <v>4.0000000000000001E-3</v>
      </c>
      <c r="H27" s="287"/>
      <c r="I27" s="287"/>
      <c r="J27" s="270"/>
    </row>
    <row r="28" spans="2:10" ht="15.75" thickBot="1" x14ac:dyDescent="0.3">
      <c r="B28" s="302" t="s">
        <v>542</v>
      </c>
      <c r="C28" s="303">
        <f>SUM(C26:C27)</f>
        <v>20.5</v>
      </c>
      <c r="D28" s="304">
        <f t="shared" ref="D28:G28" si="1">SUM(D26:D27)</f>
        <v>1.8000000000000002E-2</v>
      </c>
      <c r="E28" s="305">
        <f t="shared" si="1"/>
        <v>2.4999999999999998E-2</v>
      </c>
      <c r="F28" s="305">
        <f t="shared" si="1"/>
        <v>5.4000000000000003E-3</v>
      </c>
      <c r="G28" s="306">
        <f t="shared" si="1"/>
        <v>3.2000000000000001E-2</v>
      </c>
      <c r="H28" s="287"/>
      <c r="I28" s="287"/>
      <c r="J28" s="270"/>
    </row>
    <row r="29" spans="2:10" x14ac:dyDescent="0.25">
      <c r="B29" s="263"/>
      <c r="C29" s="276"/>
      <c r="D29" s="276"/>
      <c r="E29" s="276"/>
      <c r="F29" s="276"/>
      <c r="G29" s="276"/>
      <c r="H29" s="276"/>
      <c r="I29" s="270"/>
      <c r="J29" s="270"/>
    </row>
    <row r="68" s="265" customFormat="1" ht="15.75" thickBot="1" x14ac:dyDescent="0.3"/>
  </sheetData>
  <mergeCells count="2">
    <mergeCell ref="B17:B18"/>
    <mergeCell ref="C17:G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2A867-9F47-4DC5-98FB-A7A31A8AACF1}">
  <dimension ref="B2:F17"/>
  <sheetViews>
    <sheetView zoomScale="145" zoomScaleNormal="145" workbookViewId="0">
      <selection activeCell="C19" sqref="C19"/>
    </sheetView>
  </sheetViews>
  <sheetFormatPr defaultColWidth="9.140625" defaultRowHeight="15" x14ac:dyDescent="0.25"/>
  <cols>
    <col min="1" max="1" width="9.140625" style="37"/>
    <col min="2" max="2" width="21" style="37" customWidth="1"/>
    <col min="3" max="4" width="12.7109375" style="37" customWidth="1"/>
    <col min="5" max="5" width="17" style="37" customWidth="1"/>
    <col min="6" max="6" width="43.7109375" style="37" customWidth="1"/>
    <col min="7" max="16384" width="9.140625" style="37"/>
  </cols>
  <sheetData>
    <row r="2" spans="2:6" ht="18.75" x14ac:dyDescent="0.25">
      <c r="B2" s="339" t="s">
        <v>48</v>
      </c>
      <c r="C2" s="339"/>
      <c r="D2" s="339"/>
      <c r="E2" s="339"/>
      <c r="F2" s="339"/>
    </row>
    <row r="4" spans="2:6" ht="15.75" thickBot="1" x14ac:dyDescent="0.3"/>
    <row r="5" spans="2:6" ht="48" thickBot="1" x14ac:dyDescent="0.3">
      <c r="B5" s="78" t="s">
        <v>49</v>
      </c>
      <c r="C5" s="78" t="s">
        <v>50</v>
      </c>
      <c r="D5" s="78" t="s">
        <v>51</v>
      </c>
      <c r="E5" s="78" t="s">
        <v>52</v>
      </c>
      <c r="F5" s="78" t="s">
        <v>53</v>
      </c>
    </row>
    <row r="6" spans="2:6" x14ac:dyDescent="0.25">
      <c r="B6" s="79" t="s">
        <v>54</v>
      </c>
      <c r="C6" s="80"/>
      <c r="D6" s="81"/>
      <c r="E6" s="82"/>
      <c r="F6" s="83"/>
    </row>
    <row r="7" spans="2:6" x14ac:dyDescent="0.25">
      <c r="B7" s="84" t="s">
        <v>55</v>
      </c>
      <c r="C7" s="85">
        <v>4</v>
      </c>
      <c r="D7" s="86" t="s">
        <v>56</v>
      </c>
      <c r="E7" s="31">
        <v>14</v>
      </c>
      <c r="F7" s="87"/>
    </row>
    <row r="8" spans="2:6" x14ac:dyDescent="0.25">
      <c r="B8" s="84" t="s">
        <v>57</v>
      </c>
      <c r="C8" s="85"/>
      <c r="D8" s="86"/>
      <c r="E8" s="31"/>
      <c r="F8" s="87"/>
    </row>
    <row r="9" spans="2:6" x14ac:dyDescent="0.25">
      <c r="B9" s="84" t="s">
        <v>58</v>
      </c>
      <c r="C9" s="85"/>
      <c r="D9" s="86"/>
      <c r="E9" s="31"/>
      <c r="F9" s="87"/>
    </row>
    <row r="10" spans="2:6" x14ac:dyDescent="0.25">
      <c r="B10" s="84" t="s">
        <v>59</v>
      </c>
      <c r="C10" s="85"/>
      <c r="D10" s="86"/>
      <c r="E10" s="31"/>
      <c r="F10" s="87"/>
    </row>
    <row r="11" spans="2:6" x14ac:dyDescent="0.25">
      <c r="B11" s="84" t="s">
        <v>60</v>
      </c>
      <c r="C11" s="85"/>
      <c r="D11" s="86"/>
      <c r="E11" s="31"/>
      <c r="F11" s="87"/>
    </row>
    <row r="12" spans="2:6" ht="60" x14ac:dyDescent="0.25">
      <c r="B12" s="88" t="s">
        <v>61</v>
      </c>
      <c r="C12" s="85"/>
      <c r="D12" s="86" t="s">
        <v>56</v>
      </c>
      <c r="E12" s="89" t="s">
        <v>62</v>
      </c>
      <c r="F12" s="90" t="s">
        <v>63</v>
      </c>
    </row>
    <row r="13" spans="2:6" ht="15.75" thickBot="1" x14ac:dyDescent="0.3">
      <c r="B13" s="91" t="s">
        <v>64</v>
      </c>
      <c r="C13" s="92"/>
      <c r="D13" s="93"/>
      <c r="E13" s="94"/>
      <c r="F13" s="95"/>
    </row>
    <row r="15" spans="2:6" ht="16.5" x14ac:dyDescent="0.25">
      <c r="F15" s="96"/>
    </row>
    <row r="17" spans="5:5" x14ac:dyDescent="0.25">
      <c r="E17" s="97"/>
    </row>
  </sheetData>
  <mergeCells count="1">
    <mergeCell ref="B2: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CCF68-2AE1-4AA4-9899-DC6EB075E3AC}">
  <dimension ref="B2:F17"/>
  <sheetViews>
    <sheetView workbookViewId="0">
      <selection activeCell="E11" sqref="E11"/>
    </sheetView>
  </sheetViews>
  <sheetFormatPr defaultColWidth="9.140625" defaultRowHeight="15" x14ac:dyDescent="0.25"/>
  <cols>
    <col min="1" max="1" width="9.140625" style="98"/>
    <col min="2" max="2" width="27" style="98" customWidth="1"/>
    <col min="3" max="3" width="15.5703125" style="98" customWidth="1"/>
    <col min="4" max="4" width="14" style="98" customWidth="1"/>
    <col min="5" max="5" width="29.7109375" style="98" customWidth="1"/>
    <col min="6" max="6" width="30.140625" style="98" customWidth="1"/>
    <col min="7" max="16384" width="9.140625" style="98"/>
  </cols>
  <sheetData>
    <row r="2" spans="2:6" ht="18.75" x14ac:dyDescent="0.3">
      <c r="B2" s="343" t="s">
        <v>65</v>
      </c>
      <c r="C2" s="343"/>
      <c r="D2" s="343"/>
      <c r="E2" s="343"/>
      <c r="F2" s="343"/>
    </row>
    <row r="3" spans="2:6" ht="15.75" thickBot="1" x14ac:dyDescent="0.3"/>
    <row r="4" spans="2:6" ht="32.25" thickBot="1" x14ac:dyDescent="0.3">
      <c r="B4" s="78" t="s">
        <v>49</v>
      </c>
      <c r="C4" s="78" t="s">
        <v>66</v>
      </c>
      <c r="D4" s="78" t="s">
        <v>67</v>
      </c>
      <c r="E4" s="78" t="s">
        <v>68</v>
      </c>
      <c r="F4" s="78" t="s">
        <v>69</v>
      </c>
    </row>
    <row r="5" spans="2:6" ht="15.75" thickBot="1" x14ac:dyDescent="0.3">
      <c r="B5" s="99" t="s">
        <v>70</v>
      </c>
      <c r="C5" s="80">
        <v>64</v>
      </c>
      <c r="D5" s="100">
        <f t="shared" ref="D5:D7" si="0">C5*2.8</f>
        <v>179.2</v>
      </c>
      <c r="E5" s="101">
        <v>900</v>
      </c>
      <c r="F5" s="83"/>
    </row>
    <row r="6" spans="2:6" ht="15.75" thickBot="1" x14ac:dyDescent="0.3">
      <c r="B6" s="99" t="s">
        <v>71</v>
      </c>
      <c r="C6" s="85">
        <v>42</v>
      </c>
      <c r="D6" s="102">
        <f t="shared" si="0"/>
        <v>117.6</v>
      </c>
      <c r="E6" s="103">
        <v>950</v>
      </c>
      <c r="F6" s="87">
        <v>900</v>
      </c>
    </row>
    <row r="7" spans="2:6" ht="15.75" thickBot="1" x14ac:dyDescent="0.3">
      <c r="B7" s="99" t="s">
        <v>72</v>
      </c>
      <c r="C7" s="85">
        <v>38</v>
      </c>
      <c r="D7" s="102">
        <f t="shared" si="0"/>
        <v>106.39999999999999</v>
      </c>
      <c r="E7" s="103">
        <v>860</v>
      </c>
      <c r="F7" s="87"/>
    </row>
    <row r="8" spans="2:6" x14ac:dyDescent="0.25">
      <c r="B8" s="99" t="s">
        <v>73</v>
      </c>
      <c r="C8" s="85">
        <v>65</v>
      </c>
      <c r="D8" s="31">
        <f>C8*2.8</f>
        <v>182</v>
      </c>
      <c r="E8" s="103">
        <v>1050</v>
      </c>
      <c r="F8" s="87">
        <v>875</v>
      </c>
    </row>
    <row r="9" spans="2:6" ht="16.5" thickBot="1" x14ac:dyDescent="0.3">
      <c r="B9" s="104" t="s">
        <v>74</v>
      </c>
      <c r="C9" s="92"/>
      <c r="D9" s="94"/>
      <c r="E9" s="105">
        <f>AVERAGE(E5:E8)</f>
        <v>940</v>
      </c>
      <c r="F9" s="106">
        <f>AVERAGE(F5:F8)</f>
        <v>887.5</v>
      </c>
    </row>
    <row r="10" spans="2:6" ht="22.5" customHeight="1" thickBot="1" x14ac:dyDescent="0.3">
      <c r="B10" s="344" t="s">
        <v>75</v>
      </c>
      <c r="C10" s="345"/>
      <c r="D10" s="345"/>
      <c r="E10" s="345"/>
      <c r="F10" s="107"/>
    </row>
    <row r="11" spans="2:6" ht="16.5" thickBot="1" x14ac:dyDescent="0.3">
      <c r="B11" s="108">
        <v>0.36458333333333331</v>
      </c>
      <c r="C11" s="109"/>
      <c r="D11" s="109"/>
      <c r="E11" s="110"/>
      <c r="F11" s="111"/>
    </row>
    <row r="12" spans="2:6" ht="16.5" thickBot="1" x14ac:dyDescent="0.3">
      <c r="B12" s="108">
        <v>0.54166666666666663</v>
      </c>
      <c r="C12" s="112"/>
      <c r="D12" s="112"/>
      <c r="E12" s="110"/>
      <c r="F12" s="113"/>
    </row>
    <row r="13" spans="2:6" ht="16.5" thickBot="1" x14ac:dyDescent="0.3">
      <c r="B13" s="114">
        <v>0.66666666666666663</v>
      </c>
      <c r="C13" s="115"/>
      <c r="D13" s="115"/>
      <c r="E13" s="116"/>
      <c r="F13" s="117"/>
    </row>
    <row r="14" spans="2:6" x14ac:dyDescent="0.25">
      <c r="B14" s="118"/>
      <c r="C14" s="37"/>
      <c r="D14" s="37"/>
      <c r="E14" s="119"/>
      <c r="F14" s="119"/>
    </row>
    <row r="15" spans="2:6" ht="15.75" thickBot="1" x14ac:dyDescent="0.3">
      <c r="B15" s="118"/>
      <c r="C15" s="37"/>
      <c r="D15" s="37"/>
      <c r="E15" s="37"/>
      <c r="F15" s="120"/>
    </row>
    <row r="16" spans="2:6" ht="16.5" thickBot="1" x14ac:dyDescent="0.3">
      <c r="B16" s="124" t="s">
        <v>76</v>
      </c>
      <c r="C16" s="122"/>
      <c r="D16" s="122"/>
      <c r="E16" s="122"/>
      <c r="F16" s="123"/>
    </row>
    <row r="17" spans="2:6" ht="145.5" customHeight="1" thickBot="1" x14ac:dyDescent="0.3">
      <c r="B17" s="340" t="s">
        <v>77</v>
      </c>
      <c r="C17" s="341"/>
      <c r="D17" s="341"/>
      <c r="E17" s="341"/>
      <c r="F17" s="342"/>
    </row>
  </sheetData>
  <mergeCells count="3">
    <mergeCell ref="B17:F17"/>
    <mergeCell ref="B2:F2"/>
    <mergeCell ref="B10:E10"/>
  </mergeCells>
  <phoneticPr fontId="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290CC-AEB0-417A-B96E-BD8A5C2B0C77}">
  <dimension ref="B2:H15"/>
  <sheetViews>
    <sheetView zoomScale="115" zoomScaleNormal="115" workbookViewId="0">
      <selection activeCell="B2" sqref="B2:E2"/>
    </sheetView>
  </sheetViews>
  <sheetFormatPr defaultColWidth="9.140625" defaultRowHeight="15" x14ac:dyDescent="0.25"/>
  <cols>
    <col min="1" max="1" width="9.140625" style="98"/>
    <col min="2" max="2" width="23.7109375" style="98" customWidth="1"/>
    <col min="3" max="3" width="15.5703125" style="98" customWidth="1"/>
    <col min="4" max="4" width="14" style="98" customWidth="1"/>
    <col min="5" max="7" width="29.7109375" style="98" customWidth="1"/>
    <col min="8" max="8" width="28.7109375" style="98" customWidth="1"/>
    <col min="9" max="16384" width="9.140625" style="98"/>
  </cols>
  <sheetData>
    <row r="2" spans="2:8" ht="18.75" x14ac:dyDescent="0.25">
      <c r="B2" s="339" t="s">
        <v>78</v>
      </c>
      <c r="C2" s="339"/>
      <c r="D2" s="339"/>
      <c r="E2" s="339"/>
    </row>
    <row r="3" spans="2:8" ht="15.75" thickBot="1" x14ac:dyDescent="0.3"/>
    <row r="4" spans="2:8" ht="32.25" thickBot="1" x14ac:dyDescent="0.3">
      <c r="B4" s="78" t="s">
        <v>49</v>
      </c>
      <c r="C4" s="78" t="s">
        <v>66</v>
      </c>
      <c r="D4" s="78" t="s">
        <v>67</v>
      </c>
      <c r="E4" s="78" t="s">
        <v>79</v>
      </c>
      <c r="F4" s="78" t="s">
        <v>80</v>
      </c>
      <c r="G4" s="78" t="s">
        <v>81</v>
      </c>
      <c r="H4" s="78" t="s">
        <v>82</v>
      </c>
    </row>
    <row r="5" spans="2:8" ht="15.75" thickBot="1" x14ac:dyDescent="0.3">
      <c r="B5" s="99" t="s">
        <v>70</v>
      </c>
      <c r="C5" s="80">
        <v>64</v>
      </c>
      <c r="D5" s="102">
        <f t="shared" ref="D5:D7" si="0">C5*2.8</f>
        <v>179.2</v>
      </c>
      <c r="E5" s="101">
        <v>1.2</v>
      </c>
      <c r="F5" s="101"/>
      <c r="G5" s="101"/>
      <c r="H5" s="83">
        <v>34</v>
      </c>
    </row>
    <row r="6" spans="2:8" ht="15.75" thickBot="1" x14ac:dyDescent="0.3">
      <c r="B6" s="99" t="s">
        <v>71</v>
      </c>
      <c r="C6" s="85">
        <v>42</v>
      </c>
      <c r="D6" s="102">
        <f t="shared" si="0"/>
        <v>117.6</v>
      </c>
      <c r="E6" s="103">
        <v>0.9</v>
      </c>
      <c r="F6" s="103"/>
      <c r="G6" s="103"/>
      <c r="H6" s="87">
        <v>33</v>
      </c>
    </row>
    <row r="7" spans="2:8" ht="15.75" thickBot="1" x14ac:dyDescent="0.3">
      <c r="B7" s="99" t="s">
        <v>72</v>
      </c>
      <c r="C7" s="85">
        <v>38</v>
      </c>
      <c r="D7" s="102">
        <f t="shared" si="0"/>
        <v>106.39999999999999</v>
      </c>
      <c r="E7" s="103">
        <v>1</v>
      </c>
      <c r="F7" s="103"/>
      <c r="G7" s="103"/>
      <c r="H7" s="87">
        <v>35</v>
      </c>
    </row>
    <row r="8" spans="2:8" x14ac:dyDescent="0.25">
      <c r="B8" s="99" t="s">
        <v>73</v>
      </c>
      <c r="C8" s="85">
        <v>65</v>
      </c>
      <c r="D8" s="31">
        <f>C8*2.8</f>
        <v>182</v>
      </c>
      <c r="E8" s="103">
        <v>1.3</v>
      </c>
      <c r="F8" s="103"/>
      <c r="G8" s="103"/>
      <c r="H8" s="87">
        <v>32</v>
      </c>
    </row>
    <row r="9" spans="2:8" x14ac:dyDescent="0.25">
      <c r="B9" s="118" t="s">
        <v>83</v>
      </c>
      <c r="C9" s="125"/>
      <c r="D9" s="126"/>
      <c r="E9" s="127"/>
      <c r="F9" s="127">
        <v>52</v>
      </c>
      <c r="G9" s="127"/>
      <c r="H9" s="128"/>
    </row>
    <row r="10" spans="2:8" x14ac:dyDescent="0.25">
      <c r="B10" s="118" t="s">
        <v>84</v>
      </c>
      <c r="C10" s="125"/>
      <c r="D10" s="126"/>
      <c r="E10" s="127"/>
      <c r="F10" s="127">
        <v>35</v>
      </c>
      <c r="G10" s="127"/>
      <c r="H10" s="128"/>
    </row>
    <row r="11" spans="2:8" x14ac:dyDescent="0.25">
      <c r="B11" s="118" t="s">
        <v>85</v>
      </c>
      <c r="C11" s="125"/>
      <c r="D11" s="126"/>
      <c r="E11" s="127"/>
      <c r="F11" s="127">
        <v>53</v>
      </c>
      <c r="G11" s="127">
        <v>54</v>
      </c>
      <c r="H11" s="128"/>
    </row>
    <row r="12" spans="2:8" ht="15.75" thickBot="1" x14ac:dyDescent="0.3">
      <c r="B12" s="91" t="s">
        <v>74</v>
      </c>
      <c r="C12" s="92"/>
      <c r="D12" s="94"/>
      <c r="E12" s="129">
        <f>AVERAGE(E5:E8)</f>
        <v>1.1000000000000001</v>
      </c>
      <c r="F12" s="105"/>
      <c r="G12" s="105"/>
      <c r="H12" s="130">
        <f>AVERAGE(H5:H8)</f>
        <v>33.5</v>
      </c>
    </row>
    <row r="13" spans="2:8" ht="15.75" thickBot="1" x14ac:dyDescent="0.3">
      <c r="B13" s="118"/>
      <c r="C13" s="37"/>
      <c r="D13" s="37"/>
      <c r="E13" s="37"/>
      <c r="F13" s="37"/>
      <c r="G13" s="37"/>
      <c r="H13" s="120"/>
    </row>
    <row r="14" spans="2:8" ht="15.75" thickBot="1" x14ac:dyDescent="0.3">
      <c r="B14" s="121" t="s">
        <v>76</v>
      </c>
      <c r="C14" s="122"/>
      <c r="D14" s="122"/>
      <c r="E14" s="122"/>
      <c r="F14" s="122"/>
      <c r="G14" s="122"/>
      <c r="H14" s="123"/>
    </row>
    <row r="15" spans="2:8" ht="33.75" customHeight="1" thickBot="1" x14ac:dyDescent="0.3">
      <c r="B15" s="340" t="s">
        <v>86</v>
      </c>
      <c r="C15" s="341"/>
      <c r="D15" s="341"/>
      <c r="E15" s="341"/>
      <c r="F15" s="341"/>
      <c r="G15" s="341"/>
      <c r="H15" s="342"/>
    </row>
  </sheetData>
  <mergeCells count="2">
    <mergeCell ref="B15:H15"/>
    <mergeCell ref="B2:E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DA7E-E31F-4698-B160-054C2BD1EE57}">
  <dimension ref="B2:F19"/>
  <sheetViews>
    <sheetView zoomScale="115" zoomScaleNormal="115" workbookViewId="0">
      <selection activeCell="F24" sqref="F24"/>
    </sheetView>
  </sheetViews>
  <sheetFormatPr defaultColWidth="9.140625" defaultRowHeight="15" x14ac:dyDescent="0.25"/>
  <cols>
    <col min="1" max="1" width="9.140625" style="98"/>
    <col min="2" max="2" width="21.7109375" style="98" customWidth="1"/>
    <col min="3" max="3" width="27.5703125" style="98" customWidth="1"/>
    <col min="4" max="4" width="9.140625" style="98"/>
    <col min="5" max="5" width="35.7109375" style="98" customWidth="1"/>
    <col min="6" max="6" width="46.42578125" style="98" customWidth="1"/>
    <col min="7" max="16384" width="9.140625" style="98"/>
  </cols>
  <sheetData>
    <row r="2" spans="2:6" ht="18.75" x14ac:dyDescent="0.25">
      <c r="B2" s="339" t="s">
        <v>87</v>
      </c>
      <c r="C2" s="339"/>
      <c r="D2" s="339"/>
      <c r="E2" s="339"/>
    </row>
    <row r="4" spans="2:6" ht="15.75" thickBot="1" x14ac:dyDescent="0.3"/>
    <row r="5" spans="2:6" ht="32.25" thickBot="1" x14ac:dyDescent="0.3">
      <c r="B5" s="346" t="s">
        <v>88</v>
      </c>
      <c r="C5" s="131" t="s">
        <v>89</v>
      </c>
      <c r="E5" s="66" t="s">
        <v>90</v>
      </c>
      <c r="F5" s="78" t="s">
        <v>91</v>
      </c>
    </row>
    <row r="6" spans="2:6" ht="15.75" customHeight="1" thickBot="1" x14ac:dyDescent="0.3">
      <c r="B6" s="347"/>
      <c r="C6" s="132"/>
      <c r="E6" s="133" t="s">
        <v>92</v>
      </c>
      <c r="F6" s="134" t="s">
        <v>93</v>
      </c>
    </row>
    <row r="7" spans="2:6" x14ac:dyDescent="0.25">
      <c r="B7" s="79" t="s">
        <v>54</v>
      </c>
      <c r="C7" s="135">
        <v>550</v>
      </c>
      <c r="E7" s="136" t="s">
        <v>94</v>
      </c>
      <c r="F7" s="137" t="s">
        <v>95</v>
      </c>
    </row>
    <row r="8" spans="2:6" x14ac:dyDescent="0.25">
      <c r="B8" s="84" t="s">
        <v>55</v>
      </c>
      <c r="C8" s="138">
        <v>500</v>
      </c>
      <c r="E8" s="136" t="s">
        <v>96</v>
      </c>
      <c r="F8" s="137">
        <v>0.3</v>
      </c>
    </row>
    <row r="9" spans="2:6" x14ac:dyDescent="0.25">
      <c r="B9" s="84" t="s">
        <v>57</v>
      </c>
      <c r="C9" s="138"/>
      <c r="E9" s="136" t="s">
        <v>97</v>
      </c>
      <c r="F9" s="137" t="s">
        <v>98</v>
      </c>
    </row>
    <row r="10" spans="2:6" x14ac:dyDescent="0.25">
      <c r="B10" s="84" t="s">
        <v>58</v>
      </c>
      <c r="C10" s="138"/>
      <c r="E10" s="136" t="s">
        <v>99</v>
      </c>
      <c r="F10" s="139"/>
    </row>
    <row r="11" spans="2:6" ht="14.25" customHeight="1" x14ac:dyDescent="0.25">
      <c r="B11" s="84" t="s">
        <v>59</v>
      </c>
      <c r="C11" s="138"/>
      <c r="E11" s="136" t="s">
        <v>100</v>
      </c>
      <c r="F11" s="137" t="s">
        <v>101</v>
      </c>
    </row>
    <row r="12" spans="2:6" ht="30" x14ac:dyDescent="0.25">
      <c r="B12" s="84" t="s">
        <v>60</v>
      </c>
      <c r="C12" s="138"/>
      <c r="E12" s="140" t="s">
        <v>102</v>
      </c>
      <c r="F12" s="137"/>
    </row>
    <row r="13" spans="2:6" ht="15.75" thickBot="1" x14ac:dyDescent="0.3">
      <c r="B13" s="84" t="s">
        <v>103</v>
      </c>
      <c r="C13" s="138"/>
      <c r="E13" s="141" t="s">
        <v>104</v>
      </c>
      <c r="F13" s="142"/>
    </row>
    <row r="14" spans="2:6" x14ac:dyDescent="0.25">
      <c r="B14" s="84" t="s">
        <v>105</v>
      </c>
      <c r="C14" s="138"/>
    </row>
    <row r="15" spans="2:6" x14ac:dyDescent="0.25">
      <c r="B15" s="84" t="s">
        <v>106</v>
      </c>
      <c r="C15" s="138"/>
    </row>
    <row r="16" spans="2:6" x14ac:dyDescent="0.25">
      <c r="B16" s="84" t="s">
        <v>107</v>
      </c>
      <c r="C16" s="138"/>
      <c r="E16" s="143"/>
    </row>
    <row r="17" spans="2:5" x14ac:dyDescent="0.25">
      <c r="B17" s="84" t="s">
        <v>108</v>
      </c>
      <c r="C17" s="138"/>
      <c r="E17" s="143"/>
    </row>
    <row r="18" spans="2:5" ht="15.75" thickBot="1" x14ac:dyDescent="0.3">
      <c r="B18" s="144" t="s">
        <v>109</v>
      </c>
      <c r="C18" s="145"/>
    </row>
    <row r="19" spans="2:5" ht="15.75" thickBot="1" x14ac:dyDescent="0.3">
      <c r="B19" s="146" t="s">
        <v>110</v>
      </c>
      <c r="C19" s="147">
        <f>AVERAGE(C7:C18)</f>
        <v>525</v>
      </c>
    </row>
  </sheetData>
  <mergeCells count="2">
    <mergeCell ref="B5:B6"/>
    <mergeCell ref="B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27EE-E21F-493B-B987-6366F38559F2}">
  <dimension ref="B2:G39"/>
  <sheetViews>
    <sheetView workbookViewId="0">
      <selection activeCell="D11" sqref="D11"/>
    </sheetView>
  </sheetViews>
  <sheetFormatPr defaultColWidth="9.140625" defaultRowHeight="15" x14ac:dyDescent="0.25"/>
  <cols>
    <col min="1" max="1" width="9.140625" style="98"/>
    <col min="2" max="2" width="21.7109375" style="98" customWidth="1"/>
    <col min="3" max="3" width="20.28515625" style="98" customWidth="1"/>
    <col min="4" max="4" width="24.28515625" style="98" customWidth="1"/>
    <col min="5" max="5" width="9.140625" style="98"/>
    <col min="6" max="6" width="39.5703125" style="98" customWidth="1"/>
    <col min="7" max="7" width="107.5703125" style="98" customWidth="1"/>
    <col min="8" max="16384" width="9.140625" style="98"/>
  </cols>
  <sheetData>
    <row r="2" spans="2:7" ht="18.75" x14ac:dyDescent="0.25">
      <c r="B2" s="339" t="s">
        <v>111</v>
      </c>
      <c r="C2" s="339"/>
      <c r="D2" s="339"/>
      <c r="E2" s="339"/>
      <c r="F2" s="339"/>
    </row>
    <row r="4" spans="2:7" ht="15.75" thickBot="1" x14ac:dyDescent="0.3"/>
    <row r="5" spans="2:7" ht="36" customHeight="1" thickBot="1" x14ac:dyDescent="0.3">
      <c r="B5" s="348" t="s">
        <v>112</v>
      </c>
      <c r="C5" s="349"/>
      <c r="D5" s="131" t="s">
        <v>113</v>
      </c>
      <c r="F5" s="66" t="s">
        <v>90</v>
      </c>
      <c r="G5" s="78" t="s">
        <v>91</v>
      </c>
    </row>
    <row r="6" spans="2:7" ht="15.75" customHeight="1" thickBot="1" x14ac:dyDescent="0.3">
      <c r="B6" s="131" t="s">
        <v>88</v>
      </c>
      <c r="C6" s="78" t="s">
        <v>114</v>
      </c>
      <c r="D6" s="78" t="s">
        <v>115</v>
      </c>
      <c r="F6" s="133" t="s">
        <v>92</v>
      </c>
      <c r="G6" s="148" t="s">
        <v>93</v>
      </c>
    </row>
    <row r="7" spans="2:7" x14ac:dyDescent="0.25">
      <c r="B7" s="79" t="s">
        <v>54</v>
      </c>
      <c r="C7" s="149">
        <v>0.02</v>
      </c>
      <c r="D7" s="150"/>
      <c r="F7" s="136" t="s">
        <v>94</v>
      </c>
      <c r="G7" s="151" t="s">
        <v>95</v>
      </c>
    </row>
    <row r="8" spans="2:7" x14ac:dyDescent="0.25">
      <c r="B8" s="84" t="s">
        <v>55</v>
      </c>
      <c r="C8" s="152">
        <v>1.4999999999999999E-2</v>
      </c>
      <c r="D8" s="153"/>
      <c r="F8" s="136" t="s">
        <v>116</v>
      </c>
      <c r="G8" s="151">
        <v>0.65</v>
      </c>
    </row>
    <row r="9" spans="2:7" x14ac:dyDescent="0.25">
      <c r="B9" s="84" t="s">
        <v>57</v>
      </c>
      <c r="C9" s="154"/>
      <c r="D9" s="155"/>
      <c r="F9" s="136" t="s">
        <v>96</v>
      </c>
      <c r="G9" s="151">
        <v>0.3</v>
      </c>
    </row>
    <row r="10" spans="2:7" x14ac:dyDescent="0.25">
      <c r="B10" s="84" t="s">
        <v>58</v>
      </c>
      <c r="C10" s="154"/>
      <c r="D10" s="155">
        <v>450</v>
      </c>
      <c r="F10" s="136" t="s">
        <v>97</v>
      </c>
      <c r="G10" s="151" t="s">
        <v>98</v>
      </c>
    </row>
    <row r="11" spans="2:7" ht="14.25" customHeight="1" x14ac:dyDescent="0.25">
      <c r="B11" s="84" t="s">
        <v>59</v>
      </c>
      <c r="C11" s="154"/>
      <c r="D11" s="155"/>
      <c r="F11" s="136" t="s">
        <v>117</v>
      </c>
      <c r="G11" s="156" t="s">
        <v>118</v>
      </c>
    </row>
    <row r="12" spans="2:7" x14ac:dyDescent="0.25">
      <c r="B12" s="84" t="s">
        <v>60</v>
      </c>
      <c r="C12" s="154"/>
      <c r="D12" s="155"/>
      <c r="F12" s="136" t="s">
        <v>119</v>
      </c>
      <c r="G12" s="151" t="s">
        <v>120</v>
      </c>
    </row>
    <row r="13" spans="2:7" x14ac:dyDescent="0.25">
      <c r="B13" s="84" t="s">
        <v>103</v>
      </c>
      <c r="C13" s="154"/>
      <c r="D13" s="155">
        <v>350</v>
      </c>
      <c r="F13" s="136" t="s">
        <v>119</v>
      </c>
      <c r="G13" s="151" t="s">
        <v>120</v>
      </c>
    </row>
    <row r="14" spans="2:7" x14ac:dyDescent="0.25">
      <c r="B14" s="84" t="s">
        <v>105</v>
      </c>
      <c r="C14" s="154"/>
      <c r="D14" s="155"/>
      <c r="F14" s="136" t="s">
        <v>100</v>
      </c>
      <c r="G14" s="151" t="s">
        <v>121</v>
      </c>
    </row>
    <row r="15" spans="2:7" ht="15.75" thickBot="1" x14ac:dyDescent="0.3">
      <c r="B15" s="84" t="s">
        <v>106</v>
      </c>
      <c r="C15" s="154"/>
      <c r="D15" s="155">
        <v>320</v>
      </c>
      <c r="F15" s="141" t="s">
        <v>104</v>
      </c>
      <c r="G15" s="157"/>
    </row>
    <row r="16" spans="2:7" x14ac:dyDescent="0.25">
      <c r="B16" s="84" t="s">
        <v>107</v>
      </c>
      <c r="C16" s="154"/>
      <c r="D16" s="155"/>
      <c r="F16" s="143"/>
    </row>
    <row r="17" spans="2:6" x14ac:dyDescent="0.25">
      <c r="B17" s="84" t="s">
        <v>108</v>
      </c>
      <c r="C17" s="154"/>
      <c r="D17" s="155"/>
      <c r="F17" s="143"/>
    </row>
    <row r="18" spans="2:6" ht="15.75" thickBot="1" x14ac:dyDescent="0.3">
      <c r="B18" s="144" t="s">
        <v>109</v>
      </c>
      <c r="C18" s="158"/>
      <c r="D18" s="155"/>
    </row>
    <row r="19" spans="2:6" ht="15.75" thickBot="1" x14ac:dyDescent="0.3">
      <c r="B19" s="146" t="s">
        <v>122</v>
      </c>
      <c r="C19" s="159">
        <f>AVERAGE(C7:C18)</f>
        <v>1.7500000000000002E-2</v>
      </c>
      <c r="D19" s="160">
        <f>AVERAGE(D7:D18)</f>
        <v>373.33333333333331</v>
      </c>
    </row>
    <row r="20" spans="2:6" ht="30.75" customHeight="1" x14ac:dyDescent="0.25"/>
    <row r="22" spans="2:6" ht="15.75" x14ac:dyDescent="0.25">
      <c r="B22" s="161" t="s">
        <v>123</v>
      </c>
    </row>
    <row r="24" spans="2:6" ht="15.75" thickBot="1" x14ac:dyDescent="0.3">
      <c r="F24" s="143"/>
    </row>
    <row r="25" spans="2:6" ht="16.5" thickBot="1" x14ac:dyDescent="0.3">
      <c r="B25" s="348" t="s">
        <v>124</v>
      </c>
      <c r="C25" s="349"/>
      <c r="D25" s="162"/>
    </row>
    <row r="26" spans="2:6" ht="16.5" thickBot="1" x14ac:dyDescent="0.3">
      <c r="B26" s="66" t="s">
        <v>88</v>
      </c>
      <c r="C26" s="78" t="s">
        <v>125</v>
      </c>
      <c r="D26" s="162"/>
    </row>
    <row r="27" spans="2:6" x14ac:dyDescent="0.25">
      <c r="B27" s="79" t="s">
        <v>54</v>
      </c>
      <c r="C27" s="163">
        <v>0.7</v>
      </c>
      <c r="D27" s="164"/>
    </row>
    <row r="28" spans="2:6" x14ac:dyDescent="0.25">
      <c r="B28" s="165" t="s">
        <v>55</v>
      </c>
      <c r="C28" s="166">
        <v>0.65</v>
      </c>
      <c r="D28" s="164"/>
    </row>
    <row r="29" spans="2:6" x14ac:dyDescent="0.25">
      <c r="B29" s="165" t="s">
        <v>57</v>
      </c>
      <c r="C29" s="166">
        <v>0.5</v>
      </c>
      <c r="D29" s="164"/>
    </row>
    <row r="30" spans="2:6" x14ac:dyDescent="0.25">
      <c r="B30" s="165" t="s">
        <v>58</v>
      </c>
      <c r="C30" s="166">
        <v>0.55000000000000004</v>
      </c>
      <c r="D30" s="164"/>
    </row>
    <row r="31" spans="2:6" x14ac:dyDescent="0.25">
      <c r="B31" s="165" t="s">
        <v>59</v>
      </c>
      <c r="C31" s="154"/>
      <c r="D31" s="167"/>
    </row>
    <row r="32" spans="2:6" x14ac:dyDescent="0.25">
      <c r="B32" s="165" t="s">
        <v>60</v>
      </c>
      <c r="C32" s="154"/>
      <c r="D32" s="167"/>
    </row>
    <row r="33" spans="2:4" x14ac:dyDescent="0.25">
      <c r="B33" s="165" t="s">
        <v>103</v>
      </c>
      <c r="C33" s="154"/>
      <c r="D33" s="167"/>
    </row>
    <row r="34" spans="2:4" x14ac:dyDescent="0.25">
      <c r="B34" s="165" t="s">
        <v>105</v>
      </c>
      <c r="C34" s="154"/>
      <c r="D34" s="167"/>
    </row>
    <row r="35" spans="2:4" x14ac:dyDescent="0.25">
      <c r="B35" s="165" t="s">
        <v>106</v>
      </c>
      <c r="C35" s="154"/>
      <c r="D35" s="167"/>
    </row>
    <row r="36" spans="2:4" x14ac:dyDescent="0.25">
      <c r="B36" s="165" t="s">
        <v>107</v>
      </c>
      <c r="C36" s="154"/>
      <c r="D36" s="167"/>
    </row>
    <row r="37" spans="2:4" x14ac:dyDescent="0.25">
      <c r="B37" s="165" t="s">
        <v>108</v>
      </c>
      <c r="C37" s="154"/>
      <c r="D37" s="167"/>
    </row>
    <row r="38" spans="2:4" ht="15.75" thickBot="1" x14ac:dyDescent="0.3">
      <c r="B38" s="168" t="s">
        <v>109</v>
      </c>
      <c r="C38" s="158"/>
      <c r="D38" s="167"/>
    </row>
    <row r="39" spans="2:4" ht="15.75" thickBot="1" x14ac:dyDescent="0.3">
      <c r="B39" s="146" t="s">
        <v>122</v>
      </c>
      <c r="C39" s="159">
        <f>AVERAGE(C27:C38)</f>
        <v>0.60000000000000009</v>
      </c>
      <c r="D39" s="169"/>
    </row>
  </sheetData>
  <mergeCells count="3">
    <mergeCell ref="B5:C5"/>
    <mergeCell ref="B25:C25"/>
    <mergeCell ref="B2:F2"/>
  </mergeCells>
  <phoneticPr fontId="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4D4F2-A88F-474C-A994-4CBFF437703B}">
  <dimension ref="B2:H10"/>
  <sheetViews>
    <sheetView zoomScale="115" zoomScaleNormal="115" workbookViewId="0">
      <selection activeCell="B2" sqref="B2:E2"/>
    </sheetView>
  </sheetViews>
  <sheetFormatPr defaultColWidth="9.140625" defaultRowHeight="15" x14ac:dyDescent="0.25"/>
  <cols>
    <col min="1" max="1" width="9.140625" style="98"/>
    <col min="2" max="2" width="23.85546875" style="98" customWidth="1"/>
    <col min="3" max="3" width="42.140625" style="98" customWidth="1"/>
    <col min="4" max="4" width="29" style="98" customWidth="1"/>
    <col min="5" max="7" width="29.7109375" style="98" customWidth="1"/>
    <col min="8" max="8" width="24.85546875" style="98" customWidth="1"/>
    <col min="9" max="16384" width="9.140625" style="98"/>
  </cols>
  <sheetData>
    <row r="2" spans="2:8" ht="18.75" x14ac:dyDescent="0.25">
      <c r="B2" s="339" t="s">
        <v>600</v>
      </c>
      <c r="C2" s="339"/>
      <c r="D2" s="339"/>
      <c r="E2" s="339"/>
    </row>
    <row r="3" spans="2:8" ht="15.75" thickBot="1" x14ac:dyDescent="0.3"/>
    <row r="4" spans="2:8" ht="72" customHeight="1" thickBot="1" x14ac:dyDescent="0.3">
      <c r="B4" s="309" t="s">
        <v>602</v>
      </c>
      <c r="C4" s="309" t="s">
        <v>603</v>
      </c>
      <c r="D4" s="309" t="s">
        <v>604</v>
      </c>
      <c r="E4" s="309" t="s">
        <v>605</v>
      </c>
      <c r="F4" s="309" t="s">
        <v>606</v>
      </c>
      <c r="G4" s="309" t="s">
        <v>607</v>
      </c>
      <c r="H4" s="309" t="s">
        <v>617</v>
      </c>
    </row>
    <row r="5" spans="2:8" x14ac:dyDescent="0.25">
      <c r="B5" s="314" t="s">
        <v>382</v>
      </c>
      <c r="C5" s="316"/>
      <c r="D5" s="317"/>
      <c r="E5" s="316"/>
      <c r="F5" s="316"/>
      <c r="G5" s="316"/>
      <c r="H5" s="315"/>
    </row>
    <row r="6" spans="2:8" x14ac:dyDescent="0.25">
      <c r="B6" s="318" t="s">
        <v>624</v>
      </c>
      <c r="C6" s="319" t="s">
        <v>608</v>
      </c>
      <c r="D6" s="320" t="s">
        <v>611</v>
      </c>
      <c r="E6" s="319" t="s">
        <v>612</v>
      </c>
      <c r="F6" s="319" t="s">
        <v>621</v>
      </c>
      <c r="G6" s="319" t="s">
        <v>613</v>
      </c>
      <c r="H6" s="321" t="s">
        <v>616</v>
      </c>
    </row>
    <row r="7" spans="2:8" x14ac:dyDescent="0.25">
      <c r="B7" s="318" t="s">
        <v>624</v>
      </c>
      <c r="C7" s="319" t="s">
        <v>609</v>
      </c>
      <c r="D7" s="320" t="s">
        <v>618</v>
      </c>
      <c r="E7" s="319" t="s">
        <v>619</v>
      </c>
      <c r="F7" s="319" t="s">
        <v>622</v>
      </c>
      <c r="G7" s="319" t="s">
        <v>614</v>
      </c>
      <c r="H7" s="321" t="s">
        <v>616</v>
      </c>
    </row>
    <row r="8" spans="2:8" x14ac:dyDescent="0.25">
      <c r="B8" s="318" t="s">
        <v>624</v>
      </c>
      <c r="C8" s="319" t="s">
        <v>610</v>
      </c>
      <c r="D8" s="319" t="s">
        <v>620</v>
      </c>
      <c r="E8" s="319" t="s">
        <v>619</v>
      </c>
      <c r="F8" s="319" t="s">
        <v>623</v>
      </c>
      <c r="G8" s="319" t="s">
        <v>615</v>
      </c>
      <c r="H8" s="321" t="s">
        <v>616</v>
      </c>
    </row>
    <row r="9" spans="2:8" x14ac:dyDescent="0.25">
      <c r="B9" s="85"/>
      <c r="C9" s="31"/>
      <c r="D9" s="31"/>
      <c r="E9" s="31"/>
      <c r="F9" s="31"/>
      <c r="G9" s="31"/>
      <c r="H9" s="87"/>
    </row>
    <row r="10" spans="2:8" ht="15.75" thickBot="1" x14ac:dyDescent="0.3">
      <c r="B10" s="92"/>
      <c r="C10" s="94"/>
      <c r="D10" s="94"/>
      <c r="E10" s="94"/>
      <c r="F10" s="94"/>
      <c r="G10" s="94"/>
      <c r="H10" s="95"/>
    </row>
  </sheetData>
  <mergeCells count="1">
    <mergeCell ref="B2:E2"/>
  </mergeCells>
  <phoneticPr fontId="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F6685-31BA-4579-92A9-FD575DBE62E0}">
  <dimension ref="B3:R43"/>
  <sheetViews>
    <sheetView zoomScale="115" zoomScaleNormal="115" workbookViewId="0">
      <selection activeCell="C33" sqref="C33"/>
    </sheetView>
  </sheetViews>
  <sheetFormatPr defaultColWidth="9.140625" defaultRowHeight="15" x14ac:dyDescent="0.25"/>
  <cols>
    <col min="1" max="1" width="9.140625" style="37"/>
    <col min="2" max="2" width="6.140625" style="36" customWidth="1"/>
    <col min="3" max="3" width="47.5703125" style="37" customWidth="1"/>
    <col min="4" max="4" width="17.140625" style="37" customWidth="1"/>
    <col min="5" max="5" width="27.85546875" style="37" customWidth="1"/>
    <col min="6" max="16384" width="9.140625" style="37"/>
  </cols>
  <sheetData>
    <row r="3" spans="2:18" s="98" customFormat="1" ht="24.75" customHeight="1" x14ac:dyDescent="0.25">
      <c r="B3" s="350" t="s">
        <v>126</v>
      </c>
      <c r="C3" s="350"/>
      <c r="D3" s="350"/>
      <c r="E3" s="350"/>
      <c r="F3" s="350"/>
      <c r="G3" s="350"/>
      <c r="H3" s="350"/>
      <c r="I3" s="350"/>
      <c r="J3" s="350"/>
      <c r="K3" s="350"/>
      <c r="L3" s="350"/>
      <c r="M3" s="350"/>
      <c r="N3" s="350"/>
      <c r="O3" s="350"/>
      <c r="P3" s="350"/>
      <c r="Q3" s="350"/>
      <c r="R3" s="350"/>
    </row>
    <row r="4" spans="2:18" s="98" customFormat="1" ht="14.25" customHeight="1" thickBot="1" x14ac:dyDescent="0.3"/>
    <row r="5" spans="2:18" s="98" customFormat="1" ht="17.25" customHeight="1" x14ac:dyDescent="0.25">
      <c r="B5" s="351" t="s">
        <v>127</v>
      </c>
      <c r="C5" s="352"/>
      <c r="D5" s="352"/>
      <c r="E5" s="353"/>
      <c r="F5" s="170"/>
      <c r="G5" s="170"/>
      <c r="H5" s="170"/>
      <c r="I5" s="170"/>
      <c r="J5" s="170"/>
      <c r="K5" s="170"/>
      <c r="L5" s="170"/>
      <c r="M5" s="170"/>
      <c r="N5" s="170"/>
      <c r="O5" s="170"/>
      <c r="P5" s="170"/>
      <c r="Q5" s="170"/>
      <c r="R5" s="170"/>
    </row>
    <row r="6" spans="2:18" s="98" customFormat="1" ht="133.5" customHeight="1" thickBot="1" x14ac:dyDescent="0.3">
      <c r="B6" s="354" t="s">
        <v>128</v>
      </c>
      <c r="C6" s="355"/>
      <c r="D6" s="355"/>
      <c r="E6" s="356"/>
      <c r="F6" s="171"/>
      <c r="G6" s="171"/>
      <c r="H6" s="171"/>
      <c r="I6" s="171"/>
      <c r="J6" s="171"/>
      <c r="K6" s="171"/>
      <c r="L6" s="171"/>
      <c r="M6" s="171"/>
      <c r="N6" s="171"/>
      <c r="O6" s="171"/>
      <c r="P6" s="171"/>
      <c r="Q6" s="171"/>
      <c r="R6" s="171"/>
    </row>
    <row r="7" spans="2:18" ht="15.75" thickBot="1" x14ac:dyDescent="0.3"/>
    <row r="8" spans="2:18" ht="26.25" customHeight="1" thickBot="1" x14ac:dyDescent="0.3">
      <c r="B8" s="348" t="s">
        <v>129</v>
      </c>
      <c r="C8" s="357"/>
      <c r="D8" s="357"/>
      <c r="E8" s="358"/>
    </row>
    <row r="9" spans="2:18" ht="4.5" customHeight="1" thickBot="1" x14ac:dyDescent="0.3"/>
    <row r="10" spans="2:18" ht="29.25" customHeight="1" x14ac:dyDescent="0.25">
      <c r="B10" s="67">
        <v>1</v>
      </c>
      <c r="C10" s="67" t="s">
        <v>26</v>
      </c>
      <c r="D10" s="67" t="s">
        <v>130</v>
      </c>
      <c r="E10" s="67" t="s">
        <v>131</v>
      </c>
      <c r="F10" s="172"/>
    </row>
    <row r="11" spans="2:18" ht="33" customHeight="1" x14ac:dyDescent="0.25">
      <c r="B11" s="41" t="s">
        <v>132</v>
      </c>
      <c r="C11" s="49" t="s">
        <v>133</v>
      </c>
      <c r="D11" s="180"/>
      <c r="E11" s="31"/>
      <c r="F11" s="181"/>
    </row>
    <row r="12" spans="2:18" ht="33" customHeight="1" x14ac:dyDescent="0.25">
      <c r="B12" s="41" t="s">
        <v>134</v>
      </c>
      <c r="C12" s="49" t="s">
        <v>135</v>
      </c>
      <c r="D12" s="180"/>
      <c r="E12" s="180"/>
      <c r="F12" s="181"/>
    </row>
    <row r="13" spans="2:18" ht="33" customHeight="1" x14ac:dyDescent="0.25">
      <c r="B13" s="41" t="s">
        <v>136</v>
      </c>
      <c r="C13" s="49" t="s">
        <v>137</v>
      </c>
      <c r="D13" s="180"/>
      <c r="E13" s="180"/>
      <c r="F13" s="181"/>
    </row>
    <row r="14" spans="2:18" ht="33" customHeight="1" x14ac:dyDescent="0.25">
      <c r="B14" s="41" t="s">
        <v>138</v>
      </c>
      <c r="C14" s="31" t="s">
        <v>139</v>
      </c>
      <c r="D14" s="180"/>
      <c r="E14" s="180"/>
      <c r="F14" s="181"/>
    </row>
    <row r="15" spans="2:18" ht="33" customHeight="1" x14ac:dyDescent="0.25">
      <c r="B15" s="41" t="s">
        <v>140</v>
      </c>
      <c r="C15" s="31" t="s">
        <v>141</v>
      </c>
      <c r="D15" s="180"/>
      <c r="E15" s="180"/>
      <c r="F15" s="181"/>
    </row>
    <row r="16" spans="2:18" ht="15.75" thickBot="1" x14ac:dyDescent="0.3"/>
    <row r="17" spans="2:6" ht="45.75" customHeight="1" thickBot="1" x14ac:dyDescent="0.3">
      <c r="B17" s="348" t="s">
        <v>142</v>
      </c>
      <c r="C17" s="357"/>
      <c r="D17" s="357"/>
      <c r="E17" s="358"/>
    </row>
    <row r="18" spans="2:6" ht="4.5" customHeight="1" thickBot="1" x14ac:dyDescent="0.3"/>
    <row r="19" spans="2:6" ht="54.75" customHeight="1" x14ac:dyDescent="0.25">
      <c r="B19" s="67">
        <v>1</v>
      </c>
      <c r="C19" s="67" t="s">
        <v>143</v>
      </c>
      <c r="D19" s="67" t="s">
        <v>144</v>
      </c>
      <c r="E19" s="67" t="s">
        <v>145</v>
      </c>
      <c r="F19" s="172"/>
    </row>
    <row r="20" spans="2:6" ht="33" customHeight="1" x14ac:dyDescent="0.25">
      <c r="B20" s="41" t="s">
        <v>132</v>
      </c>
      <c r="C20" s="49" t="s">
        <v>146</v>
      </c>
      <c r="D20" s="180"/>
      <c r="E20" s="31"/>
      <c r="F20" s="181"/>
    </row>
    <row r="21" spans="2:6" ht="33" customHeight="1" x14ac:dyDescent="0.25">
      <c r="B21" s="41" t="s">
        <v>134</v>
      </c>
      <c r="C21" s="49" t="s">
        <v>147</v>
      </c>
      <c r="D21" s="180"/>
      <c r="E21" s="180"/>
      <c r="F21" s="181"/>
    </row>
    <row r="22" spans="2:6" ht="33" customHeight="1" x14ac:dyDescent="0.25">
      <c r="B22" s="41" t="s">
        <v>136</v>
      </c>
      <c r="C22" s="49" t="s">
        <v>148</v>
      </c>
      <c r="D22" s="180"/>
      <c r="E22" s="180" t="s">
        <v>149</v>
      </c>
      <c r="F22" s="181"/>
    </row>
    <row r="23" spans="2:6" ht="33" customHeight="1" x14ac:dyDescent="0.25">
      <c r="B23" s="41" t="s">
        <v>138</v>
      </c>
      <c r="C23" s="37" t="s">
        <v>150</v>
      </c>
      <c r="D23" s="180"/>
      <c r="E23" s="180"/>
      <c r="F23" s="181"/>
    </row>
    <row r="24" spans="2:6" ht="33" customHeight="1" x14ac:dyDescent="0.25">
      <c r="B24" s="41" t="s">
        <v>140</v>
      </c>
      <c r="C24" s="37" t="s">
        <v>151</v>
      </c>
      <c r="D24" s="180"/>
      <c r="E24" s="180"/>
      <c r="F24" s="181"/>
    </row>
    <row r="25" spans="2:6" ht="33" customHeight="1" x14ac:dyDescent="0.25">
      <c r="B25" s="41" t="s">
        <v>152</v>
      </c>
      <c r="C25" s="49" t="s">
        <v>153</v>
      </c>
      <c r="D25" s="182"/>
      <c r="E25" s="182"/>
      <c r="F25" s="181"/>
    </row>
    <row r="26" spans="2:6" ht="33" customHeight="1" x14ac:dyDescent="0.25">
      <c r="B26" s="41" t="s">
        <v>154</v>
      </c>
      <c r="C26" s="49" t="s">
        <v>155</v>
      </c>
      <c r="D26" s="182"/>
      <c r="E26" s="182"/>
      <c r="F26" s="181"/>
    </row>
    <row r="27" spans="2:6" ht="33" customHeight="1" x14ac:dyDescent="0.25">
      <c r="B27" s="41" t="s">
        <v>156</v>
      </c>
      <c r="C27" s="49" t="s">
        <v>157</v>
      </c>
      <c r="D27" s="182"/>
      <c r="E27" s="182" t="s">
        <v>158</v>
      </c>
      <c r="F27" s="181"/>
    </row>
    <row r="28" spans="2:6" ht="33" customHeight="1" thickBot="1" x14ac:dyDescent="0.3">
      <c r="B28" s="41" t="s">
        <v>159</v>
      </c>
      <c r="C28" s="183" t="s">
        <v>160</v>
      </c>
      <c r="D28" s="182"/>
      <c r="E28" s="182"/>
      <c r="F28" s="181"/>
    </row>
    <row r="29" spans="2:6" ht="50.25" customHeight="1" x14ac:dyDescent="0.25">
      <c r="B29" s="67">
        <v>2</v>
      </c>
      <c r="C29" s="67" t="s">
        <v>161</v>
      </c>
      <c r="D29" s="67" t="s">
        <v>144</v>
      </c>
      <c r="E29" s="67" t="s">
        <v>145</v>
      </c>
      <c r="F29" s="172"/>
    </row>
    <row r="30" spans="2:6" ht="33" customHeight="1" x14ac:dyDescent="0.25">
      <c r="B30" s="41" t="s">
        <v>5</v>
      </c>
      <c r="C30" s="49" t="s">
        <v>162</v>
      </c>
      <c r="D30" s="180"/>
      <c r="E30" s="180"/>
      <c r="F30" s="173"/>
    </row>
    <row r="31" spans="2:6" ht="33" customHeight="1" x14ac:dyDescent="0.25">
      <c r="B31" s="41" t="s">
        <v>163</v>
      </c>
      <c r="C31" s="49" t="s">
        <v>164</v>
      </c>
      <c r="D31" s="180"/>
      <c r="E31" s="180"/>
      <c r="F31" s="173"/>
    </row>
    <row r="32" spans="2:6" ht="33" customHeight="1" x14ac:dyDescent="0.25">
      <c r="B32" s="41" t="s">
        <v>13</v>
      </c>
      <c r="C32" s="49" t="s">
        <v>165</v>
      </c>
      <c r="D32" s="180"/>
      <c r="E32" s="180"/>
      <c r="F32" s="173"/>
    </row>
    <row r="33" spans="2:8" ht="33" customHeight="1" x14ac:dyDescent="0.25">
      <c r="B33" s="41" t="s">
        <v>18</v>
      </c>
      <c r="C33" s="49" t="s">
        <v>166</v>
      </c>
      <c r="D33" s="180"/>
      <c r="E33" s="180"/>
      <c r="F33" s="173"/>
    </row>
    <row r="34" spans="2:8" ht="33" customHeight="1" x14ac:dyDescent="0.25">
      <c r="B34" s="41" t="s">
        <v>21</v>
      </c>
      <c r="C34" s="49" t="s">
        <v>167</v>
      </c>
      <c r="D34" s="180"/>
      <c r="E34" s="180"/>
      <c r="F34" s="173"/>
    </row>
    <row r="35" spans="2:8" ht="33" customHeight="1" x14ac:dyDescent="0.25">
      <c r="B35" s="41" t="s">
        <v>168</v>
      </c>
      <c r="C35" s="49" t="s">
        <v>169</v>
      </c>
      <c r="D35" s="180"/>
      <c r="E35" s="180"/>
      <c r="F35" s="173"/>
    </row>
    <row r="36" spans="2:8" ht="33" customHeight="1" x14ac:dyDescent="0.25">
      <c r="B36" s="41"/>
      <c r="C36" s="49"/>
      <c r="D36" s="180"/>
      <c r="E36" s="180"/>
      <c r="F36" s="173"/>
    </row>
    <row r="37" spans="2:8" ht="33" customHeight="1" x14ac:dyDescent="0.25">
      <c r="B37" s="41"/>
      <c r="C37" s="49"/>
      <c r="D37" s="180"/>
      <c r="E37" s="180"/>
      <c r="F37" s="173"/>
    </row>
    <row r="38" spans="2:8" ht="33" customHeight="1" x14ac:dyDescent="0.25">
      <c r="B38" s="174"/>
      <c r="C38" s="175"/>
      <c r="D38" s="175"/>
      <c r="E38" s="175"/>
    </row>
    <row r="39" spans="2:8" ht="36.75" customHeight="1" x14ac:dyDescent="0.25">
      <c r="B39" s="174"/>
      <c r="C39" s="175"/>
      <c r="D39" s="175"/>
      <c r="E39" s="175"/>
    </row>
    <row r="40" spans="2:8" ht="78" customHeight="1" x14ac:dyDescent="0.25">
      <c r="B40" s="174"/>
      <c r="C40" s="175"/>
      <c r="D40" s="175"/>
      <c r="E40" s="175"/>
    </row>
    <row r="41" spans="2:8" ht="51.75" customHeight="1" x14ac:dyDescent="0.25">
      <c r="B41" s="174"/>
      <c r="C41" s="175"/>
      <c r="D41" s="175"/>
      <c r="E41" s="175"/>
    </row>
    <row r="42" spans="2:8" ht="48" customHeight="1" x14ac:dyDescent="0.25">
      <c r="B42" s="176"/>
      <c r="C42" s="173"/>
      <c r="D42" s="173"/>
      <c r="E42" s="173"/>
      <c r="F42" s="173"/>
      <c r="G42" s="173"/>
      <c r="H42" s="177"/>
    </row>
    <row r="43" spans="2:8" x14ac:dyDescent="0.25">
      <c r="B43" s="176"/>
      <c r="C43" s="173"/>
      <c r="D43" s="173"/>
      <c r="E43" s="173"/>
      <c r="F43" s="178"/>
      <c r="G43" s="178"/>
      <c r="H43" s="179"/>
    </row>
  </sheetData>
  <mergeCells count="5">
    <mergeCell ref="B3:R3"/>
    <mergeCell ref="B5:E5"/>
    <mergeCell ref="B6:E6"/>
    <mergeCell ref="B17:E17"/>
    <mergeCell ref="B8:E8"/>
  </mergeCells>
  <phoneticPr fontId="6"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02216-C5F7-40AC-A0CE-ADDBAFF46E54}">
  <dimension ref="B4:H114"/>
  <sheetViews>
    <sheetView topLeftCell="A13" zoomScale="130" zoomScaleNormal="130" workbookViewId="0">
      <selection activeCell="I22" sqref="I22"/>
    </sheetView>
  </sheetViews>
  <sheetFormatPr defaultColWidth="9.140625" defaultRowHeight="15" x14ac:dyDescent="0.25"/>
  <cols>
    <col min="1" max="1" width="9.140625" style="37"/>
    <col min="2" max="2" width="6.140625" style="36" customWidth="1"/>
    <col min="3" max="3" width="51" style="37" customWidth="1"/>
    <col min="4" max="4" width="13.28515625" style="37" customWidth="1"/>
    <col min="5" max="5" width="27.85546875" style="37" customWidth="1"/>
    <col min="6" max="16384" width="9.140625" style="37"/>
  </cols>
  <sheetData>
    <row r="4" spans="2:6" ht="18.75" x14ac:dyDescent="0.25">
      <c r="C4" s="184" t="s">
        <v>29</v>
      </c>
    </row>
    <row r="5" spans="2:6" ht="24.75" customHeight="1" thickBot="1" x14ac:dyDescent="0.3"/>
    <row r="6" spans="2:6" ht="36" customHeight="1" x14ac:dyDescent="0.25">
      <c r="B6" s="67">
        <v>1</v>
      </c>
      <c r="C6" s="67" t="s">
        <v>170</v>
      </c>
      <c r="D6" s="67" t="s">
        <v>144</v>
      </c>
      <c r="E6" s="67" t="s">
        <v>145</v>
      </c>
      <c r="F6" s="172"/>
    </row>
    <row r="7" spans="2:6" ht="36" customHeight="1" x14ac:dyDescent="0.25">
      <c r="B7" s="41" t="s">
        <v>171</v>
      </c>
      <c r="C7" s="49" t="s">
        <v>172</v>
      </c>
      <c r="D7" s="180"/>
      <c r="E7" s="31"/>
      <c r="F7" s="181"/>
    </row>
    <row r="8" spans="2:6" ht="36" customHeight="1" x14ac:dyDescent="0.25">
      <c r="B8" s="41" t="s">
        <v>173</v>
      </c>
      <c r="C8" s="49" t="s">
        <v>174</v>
      </c>
      <c r="D8" s="180"/>
      <c r="E8" s="180"/>
      <c r="F8" s="181"/>
    </row>
    <row r="9" spans="2:6" ht="36" customHeight="1" x14ac:dyDescent="0.25">
      <c r="B9" s="41" t="s">
        <v>175</v>
      </c>
      <c r="C9" s="49" t="s">
        <v>176</v>
      </c>
      <c r="D9" s="180"/>
      <c r="E9" s="180"/>
      <c r="F9" s="181"/>
    </row>
    <row r="10" spans="2:6" ht="36" customHeight="1" x14ac:dyDescent="0.25">
      <c r="B10" s="41" t="s">
        <v>177</v>
      </c>
      <c r="C10" s="49" t="s">
        <v>178</v>
      </c>
      <c r="D10" s="180"/>
      <c r="E10" s="180"/>
      <c r="F10" s="181"/>
    </row>
    <row r="11" spans="2:6" ht="36" customHeight="1" thickBot="1" x14ac:dyDescent="0.3">
      <c r="B11" s="41" t="s">
        <v>179</v>
      </c>
      <c r="C11" s="49" t="s">
        <v>180</v>
      </c>
      <c r="D11" s="180"/>
      <c r="E11" s="180"/>
      <c r="F11" s="181"/>
    </row>
    <row r="12" spans="2:6" ht="36" customHeight="1" x14ac:dyDescent="0.25">
      <c r="B12" s="67">
        <v>2</v>
      </c>
      <c r="C12" s="351" t="s">
        <v>181</v>
      </c>
      <c r="D12" s="352"/>
      <c r="E12" s="359"/>
      <c r="F12" s="172"/>
    </row>
    <row r="13" spans="2:6" ht="36" customHeight="1" x14ac:dyDescent="0.25">
      <c r="B13" s="41" t="s">
        <v>5</v>
      </c>
      <c r="C13" s="49" t="s">
        <v>182</v>
      </c>
      <c r="D13" s="180"/>
      <c r="E13" s="180"/>
      <c r="F13" s="181"/>
    </row>
    <row r="14" spans="2:6" ht="36" customHeight="1" x14ac:dyDescent="0.25">
      <c r="B14" s="41" t="s">
        <v>183</v>
      </c>
      <c r="C14" s="49" t="s">
        <v>184</v>
      </c>
      <c r="D14" s="180"/>
      <c r="E14" s="180"/>
      <c r="F14" s="181"/>
    </row>
    <row r="15" spans="2:6" ht="36" customHeight="1" x14ac:dyDescent="0.25">
      <c r="B15" s="41" t="s">
        <v>9</v>
      </c>
      <c r="C15" s="49" t="s">
        <v>185</v>
      </c>
      <c r="D15" s="180"/>
      <c r="E15" s="180"/>
      <c r="F15" s="181"/>
    </row>
    <row r="16" spans="2:6" ht="36" customHeight="1" thickBot="1" x14ac:dyDescent="0.3">
      <c r="B16" s="41" t="s">
        <v>14</v>
      </c>
      <c r="C16" s="49" t="s">
        <v>186</v>
      </c>
      <c r="D16" s="180"/>
      <c r="E16" s="180"/>
      <c r="F16" s="181"/>
    </row>
    <row r="17" spans="2:6" ht="36" customHeight="1" x14ac:dyDescent="0.25">
      <c r="B17" s="67">
        <v>3</v>
      </c>
      <c r="C17" s="351" t="s">
        <v>187</v>
      </c>
      <c r="D17" s="352"/>
      <c r="E17" s="359"/>
    </row>
    <row r="18" spans="2:6" ht="36" customHeight="1" x14ac:dyDescent="0.25">
      <c r="B18" s="40" t="s">
        <v>188</v>
      </c>
      <c r="C18" s="49" t="s">
        <v>189</v>
      </c>
      <c r="D18" s="192"/>
      <c r="E18" s="31"/>
      <c r="F18" s="143"/>
    </row>
    <row r="19" spans="2:6" ht="36" customHeight="1" x14ac:dyDescent="0.25">
      <c r="B19" s="41" t="s">
        <v>190</v>
      </c>
      <c r="C19" s="49" t="s">
        <v>191</v>
      </c>
      <c r="D19" s="180"/>
      <c r="E19" s="180"/>
      <c r="F19" s="181"/>
    </row>
    <row r="20" spans="2:6" ht="36" customHeight="1" x14ac:dyDescent="0.25">
      <c r="B20" s="41" t="s">
        <v>192</v>
      </c>
      <c r="C20" s="49" t="s">
        <v>193</v>
      </c>
      <c r="D20" s="180"/>
      <c r="E20" s="180"/>
      <c r="F20" s="181"/>
    </row>
    <row r="21" spans="2:6" ht="36" customHeight="1" x14ac:dyDescent="0.25">
      <c r="B21" s="41" t="s">
        <v>194</v>
      </c>
      <c r="C21" s="49" t="s">
        <v>195</v>
      </c>
      <c r="D21" s="180"/>
      <c r="E21" s="180"/>
      <c r="F21" s="181"/>
    </row>
    <row r="22" spans="2:6" ht="36" customHeight="1" x14ac:dyDescent="0.25">
      <c r="B22" s="41" t="s">
        <v>196</v>
      </c>
      <c r="C22" s="49" t="s">
        <v>197</v>
      </c>
      <c r="D22" s="180"/>
      <c r="E22" s="180"/>
      <c r="F22" s="181"/>
    </row>
    <row r="23" spans="2:6" ht="36" customHeight="1" x14ac:dyDescent="0.25">
      <c r="B23" s="41" t="s">
        <v>198</v>
      </c>
      <c r="C23" s="49" t="s">
        <v>199</v>
      </c>
      <c r="D23" s="180"/>
      <c r="E23" s="180"/>
      <c r="F23" s="181"/>
    </row>
    <row r="24" spans="2:6" ht="36" customHeight="1" x14ac:dyDescent="0.25">
      <c r="B24" s="41" t="s">
        <v>200</v>
      </c>
      <c r="C24" s="49" t="s">
        <v>201</v>
      </c>
      <c r="D24" s="180"/>
      <c r="E24" s="180"/>
      <c r="F24" s="181"/>
    </row>
    <row r="25" spans="2:6" ht="36" customHeight="1" thickBot="1" x14ac:dyDescent="0.3">
      <c r="B25" s="41" t="s">
        <v>202</v>
      </c>
      <c r="C25" s="49" t="s">
        <v>203</v>
      </c>
      <c r="D25" s="180"/>
      <c r="E25" s="180"/>
      <c r="F25" s="181"/>
    </row>
    <row r="26" spans="2:6" ht="36" customHeight="1" x14ac:dyDescent="0.25">
      <c r="B26" s="67">
        <v>4</v>
      </c>
      <c r="C26" s="351" t="s">
        <v>204</v>
      </c>
      <c r="D26" s="352"/>
      <c r="E26" s="359"/>
      <c r="F26" s="38"/>
    </row>
    <row r="27" spans="2:6" ht="36" customHeight="1" x14ac:dyDescent="0.25">
      <c r="B27" s="41" t="s">
        <v>205</v>
      </c>
      <c r="C27" s="49" t="s">
        <v>206</v>
      </c>
      <c r="D27" s="180"/>
      <c r="E27" s="180"/>
      <c r="F27" s="181"/>
    </row>
    <row r="28" spans="2:6" ht="36" customHeight="1" x14ac:dyDescent="0.25">
      <c r="B28" s="41" t="s">
        <v>207</v>
      </c>
      <c r="C28" s="49" t="s">
        <v>208</v>
      </c>
      <c r="D28" s="180"/>
      <c r="E28" s="180"/>
      <c r="F28" s="181"/>
    </row>
    <row r="29" spans="2:6" ht="36" customHeight="1" x14ac:dyDescent="0.25">
      <c r="B29" s="41" t="s">
        <v>209</v>
      </c>
      <c r="C29" s="49" t="s">
        <v>210</v>
      </c>
      <c r="D29" s="180"/>
      <c r="E29" s="180"/>
      <c r="F29" s="181"/>
    </row>
    <row r="30" spans="2:6" ht="36" customHeight="1" x14ac:dyDescent="0.25">
      <c r="B30" s="41" t="s">
        <v>211</v>
      </c>
      <c r="C30" s="49" t="s">
        <v>212</v>
      </c>
      <c r="D30" s="180"/>
      <c r="E30" s="180"/>
      <c r="F30" s="181"/>
    </row>
    <row r="31" spans="2:6" ht="36" customHeight="1" x14ac:dyDescent="0.25">
      <c r="B31" s="41" t="s">
        <v>213</v>
      </c>
      <c r="C31" s="49" t="s">
        <v>214</v>
      </c>
      <c r="D31" s="180"/>
      <c r="E31" s="180"/>
      <c r="F31" s="181"/>
    </row>
    <row r="32" spans="2:6" ht="36" customHeight="1" x14ac:dyDescent="0.25">
      <c r="B32" s="41" t="s">
        <v>215</v>
      </c>
      <c r="C32" s="49" t="s">
        <v>216</v>
      </c>
      <c r="D32" s="180"/>
      <c r="E32" s="180"/>
      <c r="F32" s="181"/>
    </row>
    <row r="33" spans="2:6" ht="36" customHeight="1" thickBot="1" x14ac:dyDescent="0.3">
      <c r="B33" s="41" t="s">
        <v>217</v>
      </c>
      <c r="C33" s="49" t="s">
        <v>218</v>
      </c>
      <c r="D33" s="180"/>
      <c r="E33" s="180"/>
      <c r="F33" s="181"/>
    </row>
    <row r="34" spans="2:6" ht="36" customHeight="1" x14ac:dyDescent="0.25">
      <c r="B34" s="67">
        <v>5</v>
      </c>
      <c r="C34" s="351" t="s">
        <v>219</v>
      </c>
      <c r="D34" s="352"/>
      <c r="E34" s="359"/>
    </row>
    <row r="35" spans="2:6" ht="36" customHeight="1" x14ac:dyDescent="0.25">
      <c r="B35" s="41" t="s">
        <v>220</v>
      </c>
      <c r="C35" s="49" t="s">
        <v>221</v>
      </c>
      <c r="D35" s="180"/>
      <c r="E35" s="180"/>
      <c r="F35" s="181"/>
    </row>
    <row r="36" spans="2:6" ht="36" customHeight="1" x14ac:dyDescent="0.25">
      <c r="B36" s="41" t="s">
        <v>222</v>
      </c>
      <c r="C36" s="49" t="s">
        <v>223</v>
      </c>
      <c r="D36" s="180"/>
      <c r="E36" s="180"/>
      <c r="F36" s="181"/>
    </row>
    <row r="37" spans="2:6" ht="36" customHeight="1" x14ac:dyDescent="0.25">
      <c r="B37" s="41" t="s">
        <v>224</v>
      </c>
      <c r="C37" s="49" t="s">
        <v>225</v>
      </c>
      <c r="D37" s="180"/>
      <c r="E37" s="180"/>
      <c r="F37" s="181"/>
    </row>
    <row r="38" spans="2:6" ht="36" customHeight="1" x14ac:dyDescent="0.25">
      <c r="B38" s="41" t="s">
        <v>226</v>
      </c>
      <c r="C38" s="49" t="s">
        <v>227</v>
      </c>
      <c r="D38" s="180"/>
      <c r="E38" s="180"/>
      <c r="F38" s="181"/>
    </row>
    <row r="39" spans="2:6" ht="36" customHeight="1" x14ac:dyDescent="0.25">
      <c r="B39" s="41" t="s">
        <v>228</v>
      </c>
      <c r="C39" s="49" t="s">
        <v>229</v>
      </c>
      <c r="D39" s="180"/>
      <c r="E39" s="180"/>
      <c r="F39" s="181"/>
    </row>
    <row r="40" spans="2:6" ht="36" customHeight="1" x14ac:dyDescent="0.25">
      <c r="B40" s="41" t="s">
        <v>230</v>
      </c>
      <c r="C40" s="49" t="s">
        <v>231</v>
      </c>
      <c r="D40" s="180"/>
      <c r="E40" s="180"/>
      <c r="F40" s="181"/>
    </row>
    <row r="41" spans="2:6" ht="36" customHeight="1" x14ac:dyDescent="0.25">
      <c r="B41" s="41" t="s">
        <v>232</v>
      </c>
      <c r="C41" s="49" t="s">
        <v>233</v>
      </c>
      <c r="D41" s="180"/>
      <c r="E41" s="180"/>
      <c r="F41" s="181"/>
    </row>
    <row r="42" spans="2:6" ht="50.25" customHeight="1" x14ac:dyDescent="0.25">
      <c r="B42" s="41" t="s">
        <v>234</v>
      </c>
      <c r="C42" s="49" t="s">
        <v>235</v>
      </c>
      <c r="D42" s="180"/>
      <c r="E42" s="180"/>
      <c r="F42" s="181"/>
    </row>
    <row r="43" spans="2:6" ht="36" customHeight="1" x14ac:dyDescent="0.25">
      <c r="B43" s="41" t="s">
        <v>236</v>
      </c>
      <c r="C43" s="49" t="s">
        <v>237</v>
      </c>
      <c r="D43" s="180"/>
      <c r="E43" s="180"/>
      <c r="F43" s="181"/>
    </row>
    <row r="44" spans="2:6" ht="36" customHeight="1" thickBot="1" x14ac:dyDescent="0.3">
      <c r="B44" s="41" t="s">
        <v>238</v>
      </c>
      <c r="C44" s="49" t="s">
        <v>239</v>
      </c>
      <c r="D44" s="180"/>
      <c r="E44" s="180"/>
      <c r="F44" s="181"/>
    </row>
    <row r="45" spans="2:6" ht="36" customHeight="1" x14ac:dyDescent="0.25">
      <c r="B45" s="67">
        <v>6</v>
      </c>
      <c r="C45" s="351" t="s">
        <v>240</v>
      </c>
      <c r="D45" s="352"/>
      <c r="E45" s="359"/>
      <c r="F45" s="185"/>
    </row>
    <row r="46" spans="2:6" ht="36" customHeight="1" x14ac:dyDescent="0.25">
      <c r="B46" s="41" t="s">
        <v>241</v>
      </c>
      <c r="C46" s="49" t="s">
        <v>242</v>
      </c>
      <c r="D46" s="180"/>
      <c r="E46" s="180"/>
      <c r="F46" s="181"/>
    </row>
    <row r="47" spans="2:6" ht="36" customHeight="1" x14ac:dyDescent="0.25">
      <c r="B47" s="41" t="s">
        <v>243</v>
      </c>
      <c r="C47" s="49" t="s">
        <v>244</v>
      </c>
      <c r="D47" s="180"/>
      <c r="E47" s="180"/>
      <c r="F47" s="181"/>
    </row>
    <row r="48" spans="2:6" ht="47.25" customHeight="1" thickBot="1" x14ac:dyDescent="0.3">
      <c r="B48" s="41" t="s">
        <v>245</v>
      </c>
      <c r="C48" s="49" t="s">
        <v>246</v>
      </c>
      <c r="D48" s="180"/>
      <c r="E48" s="180"/>
      <c r="F48" s="181"/>
    </row>
    <row r="49" spans="2:6" ht="36" customHeight="1" x14ac:dyDescent="0.25">
      <c r="B49" s="67">
        <v>7</v>
      </c>
      <c r="C49" s="351" t="s">
        <v>247</v>
      </c>
      <c r="D49" s="352"/>
      <c r="E49" s="359"/>
      <c r="F49" s="173"/>
    </row>
    <row r="50" spans="2:6" ht="36" customHeight="1" x14ac:dyDescent="0.25">
      <c r="B50" s="41" t="s">
        <v>248</v>
      </c>
      <c r="C50" s="49" t="s">
        <v>249</v>
      </c>
      <c r="D50" s="180"/>
      <c r="E50" s="180" t="s">
        <v>250</v>
      </c>
      <c r="F50" s="181"/>
    </row>
    <row r="51" spans="2:6" ht="36" customHeight="1" x14ac:dyDescent="0.25">
      <c r="B51" s="40" t="s">
        <v>251</v>
      </c>
      <c r="C51" s="49" t="s">
        <v>252</v>
      </c>
      <c r="D51" s="180"/>
      <c r="E51" s="49"/>
      <c r="F51" s="38"/>
    </row>
    <row r="52" spans="2:6" ht="36" customHeight="1" thickBot="1" x14ac:dyDescent="0.3">
      <c r="B52" s="40">
        <v>7.3</v>
      </c>
      <c r="C52" s="49" t="s">
        <v>253</v>
      </c>
      <c r="D52" s="180"/>
      <c r="E52" s="49"/>
      <c r="F52" s="38"/>
    </row>
    <row r="53" spans="2:6" ht="36" customHeight="1" x14ac:dyDescent="0.25">
      <c r="B53" s="67" t="s">
        <v>254</v>
      </c>
      <c r="C53" s="351" t="s">
        <v>255</v>
      </c>
      <c r="D53" s="352"/>
      <c r="E53" s="359" t="s">
        <v>256</v>
      </c>
      <c r="F53" s="173"/>
    </row>
    <row r="54" spans="2:6" ht="36" customHeight="1" x14ac:dyDescent="0.25">
      <c r="B54" s="41" t="s">
        <v>257</v>
      </c>
      <c r="C54" s="49" t="s">
        <v>258</v>
      </c>
      <c r="D54" s="180"/>
      <c r="E54" s="180"/>
      <c r="F54" s="181"/>
    </row>
    <row r="55" spans="2:6" ht="36" customHeight="1" x14ac:dyDescent="0.25">
      <c r="B55" s="41" t="s">
        <v>259</v>
      </c>
      <c r="C55" s="49" t="s">
        <v>260</v>
      </c>
      <c r="D55" s="180"/>
      <c r="E55" s="180"/>
      <c r="F55" s="181"/>
    </row>
    <row r="56" spans="2:6" ht="36" customHeight="1" x14ac:dyDescent="0.25">
      <c r="B56" s="41" t="s">
        <v>261</v>
      </c>
      <c r="C56" s="49" t="s">
        <v>262</v>
      </c>
      <c r="D56" s="180"/>
      <c r="E56" s="180"/>
      <c r="F56" s="181"/>
    </row>
    <row r="57" spans="2:6" ht="48.75" customHeight="1" x14ac:dyDescent="0.25">
      <c r="B57" s="41" t="s">
        <v>263</v>
      </c>
      <c r="C57" s="49" t="s">
        <v>264</v>
      </c>
      <c r="D57" s="180"/>
      <c r="E57" s="180"/>
      <c r="F57" s="181"/>
    </row>
    <row r="58" spans="2:6" ht="36" customHeight="1" x14ac:dyDescent="0.25">
      <c r="B58" s="41" t="s">
        <v>265</v>
      </c>
      <c r="C58" s="49" t="s">
        <v>266</v>
      </c>
      <c r="D58" s="180"/>
      <c r="E58" s="180"/>
      <c r="F58" s="181"/>
    </row>
    <row r="59" spans="2:6" ht="36" customHeight="1" x14ac:dyDescent="0.25">
      <c r="B59" s="41" t="s">
        <v>267</v>
      </c>
      <c r="C59" s="49" t="s">
        <v>268</v>
      </c>
      <c r="D59" s="180"/>
      <c r="E59" s="180"/>
      <c r="F59" s="181"/>
    </row>
    <row r="60" spans="2:6" ht="36" customHeight="1" thickBot="1" x14ac:dyDescent="0.3">
      <c r="B60" s="41" t="s">
        <v>269</v>
      </c>
      <c r="C60" s="49" t="s">
        <v>270</v>
      </c>
      <c r="D60" s="180"/>
      <c r="E60" s="180"/>
      <c r="F60" s="181"/>
    </row>
    <row r="61" spans="2:6" ht="36" customHeight="1" x14ac:dyDescent="0.25">
      <c r="B61" s="67" t="s">
        <v>271</v>
      </c>
      <c r="C61" s="351" t="s">
        <v>272</v>
      </c>
      <c r="D61" s="352"/>
      <c r="E61" s="359"/>
      <c r="F61" s="173"/>
    </row>
    <row r="62" spans="2:6" ht="36" customHeight="1" x14ac:dyDescent="0.25">
      <c r="B62" s="41" t="s">
        <v>273</v>
      </c>
      <c r="C62" s="49" t="s">
        <v>274</v>
      </c>
      <c r="D62" s="180"/>
      <c r="E62" s="180"/>
      <c r="F62" s="181"/>
    </row>
    <row r="63" spans="2:6" ht="45.75" customHeight="1" x14ac:dyDescent="0.25">
      <c r="B63" s="41" t="s">
        <v>275</v>
      </c>
      <c r="C63" s="49" t="s">
        <v>276</v>
      </c>
      <c r="D63" s="180"/>
      <c r="E63" s="180"/>
      <c r="F63" s="181"/>
    </row>
    <row r="64" spans="2:6" ht="47.25" customHeight="1" x14ac:dyDescent="0.25">
      <c r="B64" s="41" t="s">
        <v>277</v>
      </c>
      <c r="C64" s="49" t="s">
        <v>278</v>
      </c>
      <c r="D64" s="180"/>
      <c r="E64" s="180"/>
      <c r="F64" s="181"/>
    </row>
    <row r="65" spans="2:6" ht="36" customHeight="1" thickBot="1" x14ac:dyDescent="0.3">
      <c r="B65" s="41" t="s">
        <v>279</v>
      </c>
      <c r="C65" s="49" t="s">
        <v>280</v>
      </c>
      <c r="D65" s="180"/>
      <c r="E65" s="180"/>
      <c r="F65" s="181"/>
    </row>
    <row r="66" spans="2:6" ht="36" customHeight="1" x14ac:dyDescent="0.25">
      <c r="B66" s="67">
        <v>8</v>
      </c>
      <c r="C66" s="351" t="s">
        <v>281</v>
      </c>
      <c r="D66" s="352"/>
      <c r="E66" s="359"/>
      <c r="F66" s="185"/>
    </row>
    <row r="67" spans="2:6" ht="36" customHeight="1" x14ac:dyDescent="0.25">
      <c r="B67" s="41" t="s">
        <v>282</v>
      </c>
      <c r="C67" s="49" t="s">
        <v>283</v>
      </c>
      <c r="D67" s="180"/>
      <c r="E67" s="180"/>
      <c r="F67" s="181"/>
    </row>
    <row r="68" spans="2:6" ht="36" customHeight="1" x14ac:dyDescent="0.25">
      <c r="B68" s="41" t="s">
        <v>284</v>
      </c>
      <c r="C68" s="49" t="s">
        <v>285</v>
      </c>
      <c r="D68" s="180"/>
      <c r="E68" s="180"/>
      <c r="F68" s="181"/>
    </row>
    <row r="69" spans="2:6" ht="36" customHeight="1" x14ac:dyDescent="0.25">
      <c r="B69" s="41" t="s">
        <v>286</v>
      </c>
      <c r="C69" s="49" t="s">
        <v>287</v>
      </c>
      <c r="D69" s="180"/>
      <c r="E69" s="180"/>
      <c r="F69" s="181"/>
    </row>
    <row r="70" spans="2:6" ht="36" customHeight="1" x14ac:dyDescent="0.25">
      <c r="B70" s="41" t="s">
        <v>288</v>
      </c>
      <c r="C70" s="190" t="s">
        <v>289</v>
      </c>
      <c r="D70" s="180"/>
      <c r="E70" s="180"/>
      <c r="F70" s="181"/>
    </row>
    <row r="71" spans="2:6" ht="36" customHeight="1" x14ac:dyDescent="0.25">
      <c r="B71" s="41" t="s">
        <v>290</v>
      </c>
      <c r="C71" s="49" t="s">
        <v>291</v>
      </c>
      <c r="D71" s="180"/>
      <c r="E71" s="180"/>
      <c r="F71" s="181"/>
    </row>
    <row r="72" spans="2:6" ht="36" customHeight="1" x14ac:dyDescent="0.25">
      <c r="B72" s="41" t="s">
        <v>292</v>
      </c>
      <c r="C72" s="49" t="s">
        <v>293</v>
      </c>
      <c r="D72" s="180"/>
      <c r="E72" s="180"/>
      <c r="F72" s="181"/>
    </row>
    <row r="73" spans="2:6" ht="36" customHeight="1" x14ac:dyDescent="0.25">
      <c r="B73" s="41" t="s">
        <v>294</v>
      </c>
      <c r="C73" s="49" t="s">
        <v>295</v>
      </c>
      <c r="D73" s="180"/>
      <c r="E73" s="180"/>
      <c r="F73" s="181"/>
    </row>
    <row r="74" spans="2:6" ht="36" customHeight="1" x14ac:dyDescent="0.25">
      <c r="B74" s="41" t="s">
        <v>296</v>
      </c>
      <c r="C74" s="49" t="s">
        <v>297</v>
      </c>
      <c r="D74" s="180"/>
      <c r="E74" s="180"/>
      <c r="F74" s="181"/>
    </row>
    <row r="75" spans="2:6" ht="36" customHeight="1" x14ac:dyDescent="0.25">
      <c r="B75" s="41" t="s">
        <v>298</v>
      </c>
      <c r="C75" s="49" t="s">
        <v>299</v>
      </c>
      <c r="D75" s="180"/>
      <c r="E75" s="180"/>
      <c r="F75" s="181"/>
    </row>
    <row r="76" spans="2:6" ht="36" customHeight="1" x14ac:dyDescent="0.25">
      <c r="B76" s="41" t="s">
        <v>300</v>
      </c>
      <c r="C76" s="49" t="s">
        <v>301</v>
      </c>
      <c r="D76" s="180"/>
      <c r="E76" s="180"/>
      <c r="F76" s="181"/>
    </row>
    <row r="77" spans="2:6" ht="36" customHeight="1" x14ac:dyDescent="0.25">
      <c r="B77" s="41" t="s">
        <v>302</v>
      </c>
      <c r="C77" s="191" t="s">
        <v>303</v>
      </c>
      <c r="D77" s="180"/>
      <c r="E77" s="180"/>
      <c r="F77" s="181"/>
    </row>
    <row r="78" spans="2:6" ht="36" customHeight="1" thickBot="1" x14ac:dyDescent="0.3">
      <c r="B78" s="41" t="s">
        <v>304</v>
      </c>
      <c r="C78" s="49" t="s">
        <v>305</v>
      </c>
      <c r="D78" s="180"/>
      <c r="E78" s="180"/>
      <c r="F78" s="181"/>
    </row>
    <row r="79" spans="2:6" ht="36" customHeight="1" x14ac:dyDescent="0.25">
      <c r="B79" s="67">
        <v>9</v>
      </c>
      <c r="C79" s="351" t="s">
        <v>306</v>
      </c>
      <c r="D79" s="352"/>
      <c r="E79" s="359"/>
      <c r="F79" s="181"/>
    </row>
    <row r="80" spans="2:6" ht="36" customHeight="1" x14ac:dyDescent="0.25">
      <c r="B80" s="41" t="s">
        <v>307</v>
      </c>
      <c r="C80" s="49" t="s">
        <v>308</v>
      </c>
      <c r="D80" s="180"/>
      <c r="E80" s="180"/>
      <c r="F80" s="181"/>
    </row>
    <row r="81" spans="2:8" ht="36" customHeight="1" x14ac:dyDescent="0.25">
      <c r="B81" s="41" t="s">
        <v>309</v>
      </c>
      <c r="C81" s="49" t="s">
        <v>310</v>
      </c>
      <c r="D81" s="180"/>
      <c r="E81" s="180"/>
      <c r="F81" s="181"/>
    </row>
    <row r="82" spans="2:8" ht="47.25" customHeight="1" x14ac:dyDescent="0.25">
      <c r="B82" s="41" t="s">
        <v>311</v>
      </c>
      <c r="C82" s="49" t="s">
        <v>312</v>
      </c>
      <c r="D82" s="180"/>
      <c r="E82" s="180"/>
      <c r="F82" s="181"/>
    </row>
    <row r="83" spans="2:8" ht="36" customHeight="1" x14ac:dyDescent="0.25">
      <c r="B83" s="41">
        <v>9.4</v>
      </c>
      <c r="C83" s="49" t="s">
        <v>313</v>
      </c>
      <c r="D83" s="180"/>
      <c r="E83" s="180"/>
      <c r="F83" s="181"/>
    </row>
    <row r="84" spans="2:8" ht="48.75" customHeight="1" x14ac:dyDescent="0.25">
      <c r="B84" s="41" t="s">
        <v>314</v>
      </c>
      <c r="C84" s="49" t="s">
        <v>315</v>
      </c>
      <c r="D84" s="180"/>
      <c r="E84" s="180"/>
      <c r="F84" s="181"/>
    </row>
    <row r="85" spans="2:8" ht="36" customHeight="1" x14ac:dyDescent="0.25">
      <c r="B85" s="41">
        <v>9.6</v>
      </c>
      <c r="C85" s="49" t="s">
        <v>316</v>
      </c>
      <c r="D85" s="180"/>
      <c r="E85" s="180"/>
      <c r="F85" s="181"/>
    </row>
    <row r="86" spans="2:8" ht="36" customHeight="1" thickBot="1" x14ac:dyDescent="0.3">
      <c r="B86" s="41" t="s">
        <v>317</v>
      </c>
      <c r="C86" s="48" t="s">
        <v>318</v>
      </c>
      <c r="D86" s="180"/>
      <c r="E86" s="180"/>
      <c r="F86" s="181"/>
    </row>
    <row r="87" spans="2:8" ht="36" customHeight="1" x14ac:dyDescent="0.25">
      <c r="B87" s="67" t="s">
        <v>319</v>
      </c>
      <c r="C87" s="351" t="s">
        <v>320</v>
      </c>
      <c r="D87" s="352"/>
      <c r="E87" s="359"/>
      <c r="F87" s="186"/>
      <c r="G87" s="186"/>
      <c r="H87" s="186"/>
    </row>
    <row r="88" spans="2:8" ht="36" customHeight="1" x14ac:dyDescent="0.25">
      <c r="B88" s="187" t="s">
        <v>321</v>
      </c>
      <c r="C88" s="48" t="s">
        <v>322</v>
      </c>
      <c r="D88" s="188"/>
      <c r="E88" s="188"/>
      <c r="F88" s="189"/>
      <c r="G88" s="189"/>
      <c r="H88" s="189"/>
    </row>
    <row r="89" spans="2:8" ht="36" customHeight="1" x14ac:dyDescent="0.25">
      <c r="B89" s="187" t="s">
        <v>323</v>
      </c>
      <c r="C89" s="48" t="s">
        <v>324</v>
      </c>
      <c r="D89" s="188"/>
      <c r="E89" s="188"/>
      <c r="F89" s="189"/>
      <c r="G89" s="189"/>
      <c r="H89" s="189"/>
    </row>
    <row r="90" spans="2:8" ht="48" customHeight="1" x14ac:dyDescent="0.25">
      <c r="B90" s="187" t="s">
        <v>325</v>
      </c>
      <c r="C90" s="48" t="s">
        <v>326</v>
      </c>
      <c r="D90" s="188"/>
      <c r="E90" s="188"/>
      <c r="F90" s="189"/>
      <c r="G90" s="189"/>
      <c r="H90" s="189"/>
    </row>
    <row r="91" spans="2:8" ht="66" customHeight="1" x14ac:dyDescent="0.25">
      <c r="B91" s="187" t="s">
        <v>327</v>
      </c>
      <c r="C91" s="48" t="s">
        <v>328</v>
      </c>
      <c r="D91" s="188"/>
      <c r="E91" s="188"/>
      <c r="F91" s="189"/>
      <c r="G91" s="189"/>
      <c r="H91" s="189"/>
    </row>
    <row r="92" spans="2:8" ht="36" customHeight="1" x14ac:dyDescent="0.25">
      <c r="B92" s="187" t="s">
        <v>329</v>
      </c>
      <c r="C92" s="48" t="s">
        <v>330</v>
      </c>
      <c r="D92" s="188"/>
      <c r="E92" s="188"/>
      <c r="F92" s="189"/>
      <c r="G92" s="189"/>
      <c r="H92" s="189"/>
    </row>
    <row r="93" spans="2:8" ht="36" customHeight="1" x14ac:dyDescent="0.25">
      <c r="B93" s="187" t="s">
        <v>331</v>
      </c>
      <c r="C93" s="48" t="s">
        <v>332</v>
      </c>
      <c r="D93" s="188"/>
      <c r="E93" s="188"/>
      <c r="F93" s="189"/>
      <c r="G93" s="189"/>
      <c r="H93" s="189"/>
    </row>
    <row r="94" spans="2:8" ht="36" customHeight="1" x14ac:dyDescent="0.25">
      <c r="B94" s="187" t="s">
        <v>333</v>
      </c>
      <c r="C94" s="48" t="s">
        <v>334</v>
      </c>
      <c r="D94" s="188"/>
      <c r="E94" s="188"/>
      <c r="F94" s="189"/>
      <c r="G94" s="189"/>
      <c r="H94" s="189"/>
    </row>
    <row r="95" spans="2:8" ht="36" customHeight="1" x14ac:dyDescent="0.25">
      <c r="B95" s="187" t="s">
        <v>335</v>
      </c>
      <c r="C95" s="48" t="s">
        <v>283</v>
      </c>
      <c r="D95" s="188"/>
      <c r="E95" s="188"/>
      <c r="F95" s="189"/>
      <c r="G95" s="189"/>
      <c r="H95" s="189"/>
    </row>
    <row r="96" spans="2:8" ht="36" customHeight="1" thickBot="1" x14ac:dyDescent="0.3">
      <c r="B96" s="187" t="s">
        <v>336</v>
      </c>
      <c r="C96" s="48" t="s">
        <v>212</v>
      </c>
      <c r="D96" s="188"/>
      <c r="E96" s="188"/>
      <c r="F96" s="189"/>
      <c r="G96" s="189"/>
      <c r="H96" s="189"/>
    </row>
    <row r="97" spans="2:8" ht="36" customHeight="1" x14ac:dyDescent="0.25">
      <c r="B97" s="67">
        <v>11</v>
      </c>
      <c r="C97" s="351" t="s">
        <v>337</v>
      </c>
      <c r="D97" s="352"/>
      <c r="E97" s="359"/>
      <c r="F97" s="186"/>
      <c r="G97" s="186"/>
      <c r="H97" s="186"/>
    </row>
    <row r="98" spans="2:8" ht="36" customHeight="1" x14ac:dyDescent="0.25">
      <c r="B98" s="187" t="s">
        <v>338</v>
      </c>
      <c r="C98" s="48" t="s">
        <v>339</v>
      </c>
      <c r="D98" s="188"/>
      <c r="E98" s="188"/>
      <c r="F98" s="189"/>
      <c r="G98" s="189"/>
      <c r="H98" s="189"/>
    </row>
    <row r="99" spans="2:8" ht="36" customHeight="1" x14ac:dyDescent="0.25">
      <c r="B99" s="187" t="s">
        <v>340</v>
      </c>
      <c r="C99" s="48" t="s">
        <v>341</v>
      </c>
      <c r="D99" s="188"/>
      <c r="E99" s="188"/>
      <c r="F99" s="189"/>
      <c r="G99" s="189"/>
      <c r="H99" s="189"/>
    </row>
    <row r="100" spans="2:8" ht="36" customHeight="1" x14ac:dyDescent="0.25">
      <c r="B100" s="187" t="s">
        <v>342</v>
      </c>
      <c r="C100" s="48" t="s">
        <v>343</v>
      </c>
      <c r="D100" s="188"/>
      <c r="E100" s="188"/>
      <c r="F100" s="189"/>
      <c r="G100" s="189"/>
      <c r="H100" s="189"/>
    </row>
    <row r="101" spans="2:8" ht="36" customHeight="1" x14ac:dyDescent="0.25">
      <c r="B101" s="187" t="s">
        <v>344</v>
      </c>
      <c r="C101" s="48" t="s">
        <v>345</v>
      </c>
      <c r="D101" s="188"/>
      <c r="E101" s="188"/>
      <c r="F101" s="189"/>
      <c r="G101" s="189"/>
      <c r="H101" s="189"/>
    </row>
    <row r="102" spans="2:8" ht="36" customHeight="1" x14ac:dyDescent="0.25">
      <c r="B102" s="187" t="s">
        <v>346</v>
      </c>
      <c r="C102" s="48" t="s">
        <v>347</v>
      </c>
      <c r="D102" s="188"/>
      <c r="E102" s="188"/>
      <c r="F102" s="189"/>
      <c r="G102" s="189"/>
      <c r="H102" s="189"/>
    </row>
    <row r="103" spans="2:8" ht="36" customHeight="1" x14ac:dyDescent="0.25">
      <c r="B103" s="187" t="s">
        <v>348</v>
      </c>
      <c r="C103" s="48" t="s">
        <v>349</v>
      </c>
      <c r="D103" s="188"/>
      <c r="E103" s="188"/>
      <c r="F103" s="189"/>
      <c r="G103" s="189"/>
      <c r="H103" s="189"/>
    </row>
    <row r="104" spans="2:8" ht="36" customHeight="1" x14ac:dyDescent="0.25">
      <c r="B104" s="187" t="s">
        <v>350</v>
      </c>
      <c r="C104" s="48" t="s">
        <v>351</v>
      </c>
      <c r="D104" s="188"/>
      <c r="E104" s="188"/>
      <c r="F104" s="189"/>
      <c r="G104" s="189"/>
      <c r="H104" s="189"/>
    </row>
    <row r="105" spans="2:8" ht="36" customHeight="1" x14ac:dyDescent="0.25">
      <c r="B105" s="187" t="s">
        <v>352</v>
      </c>
      <c r="C105" s="48" t="s">
        <v>353</v>
      </c>
      <c r="D105" s="188"/>
      <c r="E105" s="188"/>
      <c r="F105" s="189"/>
      <c r="G105" s="189"/>
      <c r="H105" s="189"/>
    </row>
    <row r="106" spans="2:8" ht="36" customHeight="1" x14ac:dyDescent="0.25">
      <c r="B106" s="187" t="s">
        <v>354</v>
      </c>
      <c r="C106" s="48" t="s">
        <v>355</v>
      </c>
      <c r="D106" s="188"/>
      <c r="E106" s="188"/>
      <c r="F106" s="189"/>
      <c r="G106" s="189"/>
      <c r="H106" s="189"/>
    </row>
    <row r="107" spans="2:8" ht="36" customHeight="1" x14ac:dyDescent="0.25">
      <c r="B107" s="187" t="s">
        <v>356</v>
      </c>
      <c r="C107" s="48" t="s">
        <v>357</v>
      </c>
      <c r="D107" s="31"/>
      <c r="E107" s="31"/>
    </row>
    <row r="108" spans="2:8" ht="51.75" customHeight="1" x14ac:dyDescent="0.25">
      <c r="B108" s="187" t="s">
        <v>358</v>
      </c>
      <c r="C108" s="48" t="s">
        <v>359</v>
      </c>
      <c r="D108" s="31"/>
      <c r="E108" s="31"/>
    </row>
    <row r="109" spans="2:8" ht="36" customHeight="1" x14ac:dyDescent="0.25">
      <c r="B109" s="187" t="s">
        <v>360</v>
      </c>
      <c r="C109" s="48" t="s">
        <v>361</v>
      </c>
      <c r="D109" s="31"/>
      <c r="E109" s="31"/>
    </row>
    <row r="110" spans="2:8" ht="36" customHeight="1" x14ac:dyDescent="0.25">
      <c r="B110" s="187" t="s">
        <v>362</v>
      </c>
      <c r="C110" s="48" t="s">
        <v>363</v>
      </c>
      <c r="D110" s="31"/>
      <c r="E110" s="31"/>
    </row>
    <row r="111" spans="2:8" ht="36" customHeight="1" x14ac:dyDescent="0.25">
      <c r="B111" s="187" t="s">
        <v>364</v>
      </c>
      <c r="C111" s="48" t="s">
        <v>365</v>
      </c>
      <c r="D111" s="31"/>
      <c r="E111" s="31"/>
    </row>
    <row r="112" spans="2:8" ht="36" customHeight="1" x14ac:dyDescent="0.25">
      <c r="B112" s="187" t="s">
        <v>366</v>
      </c>
      <c r="C112" s="308" t="s">
        <v>367</v>
      </c>
      <c r="D112" s="31"/>
      <c r="E112" s="31"/>
    </row>
    <row r="113" spans="2:5" ht="36" customHeight="1" x14ac:dyDescent="0.25">
      <c r="B113" s="187" t="s">
        <v>595</v>
      </c>
      <c r="C113" s="308" t="s">
        <v>597</v>
      </c>
      <c r="D113" s="31"/>
      <c r="E113" s="31"/>
    </row>
    <row r="114" spans="2:5" ht="36" customHeight="1" x14ac:dyDescent="0.25">
      <c r="B114" s="187" t="s">
        <v>598</v>
      </c>
      <c r="C114" s="308" t="s">
        <v>596</v>
      </c>
      <c r="D114" s="31"/>
      <c r="E114" s="31"/>
    </row>
  </sheetData>
  <mergeCells count="12">
    <mergeCell ref="C97:E97"/>
    <mergeCell ref="C61:E61"/>
    <mergeCell ref="C66:E66"/>
    <mergeCell ref="C79:E79"/>
    <mergeCell ref="C87:E87"/>
    <mergeCell ref="C49:E49"/>
    <mergeCell ref="C53:E53"/>
    <mergeCell ref="C12:E12"/>
    <mergeCell ref="C17:E17"/>
    <mergeCell ref="C26:E26"/>
    <mergeCell ref="C34:E34"/>
    <mergeCell ref="C45:E45"/>
  </mergeCells>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0163F44F25F8F74FA2389B1FF9273E4C" ma:contentTypeVersion="16" ma:contentTypeDescription="Izveidot jaunu dokumentu." ma:contentTypeScope="" ma:versionID="b7079178c028e2dddd1f51e4f2bf5960">
  <xsd:schema xmlns:xsd="http://www.w3.org/2001/XMLSchema" xmlns:xs="http://www.w3.org/2001/XMLSchema" xmlns:p="http://schemas.microsoft.com/office/2006/metadata/properties" xmlns:ns2="892e32e3-9374-4db5-be3d-ed85140b3f25" xmlns:ns3="d73c6baf-9cf2-4cf2-a117-76c67141543a" targetNamespace="http://schemas.microsoft.com/office/2006/metadata/properties" ma:root="true" ma:fieldsID="28be58592a2fac82a71224d23babc0fb" ns2:_="" ns3:_="">
    <xsd:import namespace="892e32e3-9374-4db5-be3d-ed85140b3f25"/>
    <xsd:import namespace="d73c6baf-9cf2-4cf2-a117-76c6714154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2e32e3-9374-4db5-be3d-ed85140b3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2d670e09-1a66-4566-9c30-fc6678b8969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3c6baf-9cf2-4cf2-a117-76c67141543a" elementFormDefault="qualified">
    <xsd:import namespace="http://schemas.microsoft.com/office/2006/documentManagement/types"/>
    <xsd:import namespace="http://schemas.microsoft.com/office/infopath/2007/PartnerControls"/>
    <xsd:element name="SharedWithUsers" ma:index="17"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11d2b73d-2ae3-415c-a081-4597492e6abf}" ma:internalName="TaxCatchAll" ma:showField="CatchAllData" ma:web="d73c6baf-9cf2-4cf2-a117-76c6714154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892e32e3-9374-4db5-be3d-ed85140b3f25" xsi:nil="true"/>
    <SharedWithUsers xmlns="d73c6baf-9cf2-4cf2-a117-76c67141543a">
      <UserInfo>
        <DisplayName/>
        <AccountId xsi:nil="true"/>
        <AccountType/>
      </UserInfo>
    </SharedWithUsers>
    <lcf76f155ced4ddcb4097134ff3c332f xmlns="892e32e3-9374-4db5-be3d-ed85140b3f25">
      <Terms xmlns="http://schemas.microsoft.com/office/infopath/2007/PartnerControls"/>
    </lcf76f155ced4ddcb4097134ff3c332f>
    <TaxCatchAll xmlns="d73c6baf-9cf2-4cf2-a117-76c6714154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4B6AE6-5C3A-4BD2-AB76-52DA6057C1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2e32e3-9374-4db5-be3d-ed85140b3f25"/>
    <ds:schemaRef ds:uri="d73c6baf-9cf2-4cf2-a117-76c6714154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A98D08-51AC-4B2B-BDAD-F94A4ADAF66A}">
  <ds:schemaRefs>
    <ds:schemaRef ds:uri="http://schemas.microsoft.com/office/2006/metadata/properties"/>
    <ds:schemaRef ds:uri="http://schemas.microsoft.com/office/infopath/2007/PartnerControls"/>
    <ds:schemaRef ds:uri="892e32e3-9374-4db5-be3d-ed85140b3f25"/>
    <ds:schemaRef ds:uri="d73c6baf-9cf2-4cf2-a117-76c67141543a"/>
  </ds:schemaRefs>
</ds:datastoreItem>
</file>

<file path=customXml/itemProps3.xml><?xml version="1.0" encoding="utf-8"?>
<ds:datastoreItem xmlns:ds="http://schemas.openxmlformats.org/officeDocument/2006/customXml" ds:itemID="{2EFC89BF-7124-4891-BEDC-5DF42A7C18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Saraksts</vt:lpstr>
      <vt:lpstr>5.1. R02</vt:lpstr>
      <vt:lpstr>5.3.R01</vt:lpstr>
      <vt:lpstr>5.4.R01</vt:lpstr>
      <vt:lpstr>5.5.R01</vt:lpstr>
      <vt:lpstr>5.5.R02</vt:lpstr>
      <vt:lpstr>5.6.1.R01</vt:lpstr>
      <vt:lpstr>5.6.2.R02</vt:lpstr>
      <vt:lpstr>5.6.4.R04</vt:lpstr>
      <vt:lpstr>6.1.R01</vt:lpstr>
      <vt:lpstr>6.1.R03</vt:lpstr>
      <vt:lpstr>6.3R01</vt:lpstr>
      <vt:lpstr>6.4.1.R01</vt:lpstr>
      <vt:lpstr>6.4.2.R01</vt:lpstr>
      <vt:lpstr>7.1.R01</vt:lpstr>
      <vt:lpstr>7.4R02</vt:lpstr>
      <vt:lpstr>8.1R01</vt:lpstr>
      <vt:lpstr>8.1R02</vt:lpstr>
      <vt:lpstr>8.2R01</vt:lpstr>
    </vt:vector>
  </TitlesOfParts>
  <Manager/>
  <Company>VAS Valsts nekustamie ipasumi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Kristaps Šveisbergs</dc:creator>
  <cp:keywords/>
  <dc:description/>
  <cp:lastModifiedBy>Dmitrijs Kots</cp:lastModifiedBy>
  <cp:revision/>
  <dcterms:created xsi:type="dcterms:W3CDTF">2022-09-06T08:24:55Z</dcterms:created>
  <dcterms:modified xsi:type="dcterms:W3CDTF">2022-12-23T17:08:05Z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0x0101000163F44F25F8F74FA2389B1FF9273E4C</vt:lpwstr>
  </property>
</Properties>
</file>